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EstaPastaDeTrabalho"/>
  <mc:AlternateContent xmlns:mc="http://schemas.openxmlformats.org/markup-compatibility/2006">
    <mc:Choice Requires="x15">
      <x15ac:absPath xmlns:x15ac="http://schemas.microsoft.com/office/spreadsheetml/2010/11/ac" url="https://unhcr365-my.sharepoint.com/personal/folifac_unhcr_org/Documents/Desktop/Eawag/Eawag final products/"/>
    </mc:Choice>
  </mc:AlternateContent>
  <xr:revisionPtr revIDLastSave="0" documentId="8_{E73C48E2-772F-4FE1-A537-BFE66BED1976}" xr6:coauthVersionLast="47" xr6:coauthVersionMax="47" xr10:uidLastSave="{00000000-0000-0000-0000-000000000000}"/>
  <bookViews>
    <workbookView xWindow="20" yWindow="720" windowWidth="19180" windowHeight="10080" xr2:uid="{00000000-000D-0000-FFFF-FFFF00000000}"/>
  </bookViews>
  <sheets>
    <sheet name="Introduction" sheetId="3" r:id="rId1"/>
    <sheet name="1. Soak Pit Design" sheetId="1" r:id="rId2"/>
    <sheet name="2. Database" sheetId="2" r:id="rId3"/>
    <sheet name="References" sheetId="4" r:id="rId4"/>
  </sheets>
  <definedNames>
    <definedName name="_Hlk74404857" localSheetId="1">'2. Database'!$B$10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80" i="1" l="1"/>
  <c r="E76" i="1"/>
  <c r="E72" i="1"/>
  <c r="E66" i="1"/>
  <c r="E61" i="1"/>
  <c r="D46" i="1" l="1"/>
  <c r="E46" i="1" s="1"/>
  <c r="D61" i="1"/>
  <c r="D20" i="1" l="1"/>
  <c r="D76" i="1" l="1"/>
  <c r="D72" i="1"/>
  <c r="D24" i="1" l="1"/>
  <c r="C28" i="1" s="1"/>
  <c r="E50" i="1" l="1"/>
  <c r="D42" i="1"/>
  <c r="E42" i="1" s="1"/>
  <c r="D56" i="1"/>
  <c r="E56" i="1" s="1"/>
</calcChain>
</file>

<file path=xl/sharedStrings.xml><?xml version="1.0" encoding="utf-8"?>
<sst xmlns="http://schemas.openxmlformats.org/spreadsheetml/2006/main" count="156" uniqueCount="120">
  <si>
    <t>Soak Pit Design</t>
  </si>
  <si>
    <t>Type of Effluent</t>
  </si>
  <si>
    <t>Greywater</t>
  </si>
  <si>
    <t>2) Soil type</t>
  </si>
  <si>
    <t>Soil texture</t>
  </si>
  <si>
    <r>
      <rPr>
        <b/>
        <sz val="12"/>
        <rFont val="Calibri"/>
        <family val="2"/>
        <charset val="1"/>
      </rPr>
      <t>Hydraulic loading rate [L m</t>
    </r>
    <r>
      <rPr>
        <b/>
        <vertAlign val="superscript"/>
        <sz val="12"/>
        <rFont val="Calibri"/>
        <family val="2"/>
        <charset val="1"/>
      </rPr>
      <t>-2</t>
    </r>
    <r>
      <rPr>
        <b/>
        <sz val="12"/>
        <rFont val="Calibri"/>
        <family val="2"/>
        <charset val="1"/>
      </rPr>
      <t> d</t>
    </r>
    <r>
      <rPr>
        <b/>
        <vertAlign val="superscript"/>
        <sz val="12"/>
        <rFont val="Calibri"/>
        <family val="2"/>
        <charset val="1"/>
      </rPr>
      <t>-1</t>
    </r>
    <r>
      <rPr>
        <b/>
        <sz val="12"/>
        <rFont val="Calibri"/>
        <family val="2"/>
        <charset val="1"/>
      </rPr>
      <t>]</t>
    </r>
  </si>
  <si>
    <r>
      <rPr>
        <b/>
        <sz val="12"/>
        <rFont val="Calibri"/>
        <family val="2"/>
        <charset val="1"/>
      </rPr>
      <t>Percolation rate  [min cm</t>
    </r>
    <r>
      <rPr>
        <b/>
        <vertAlign val="superscript"/>
        <sz val="12"/>
        <rFont val="Calibri"/>
        <family val="2"/>
        <charset val="1"/>
      </rPr>
      <t>-1</t>
    </r>
    <r>
      <rPr>
        <b/>
        <sz val="12"/>
        <rFont val="Calibri"/>
        <family val="2"/>
        <charset val="1"/>
      </rPr>
      <t>]</t>
    </r>
  </si>
  <si>
    <t>&lt; 0.4</t>
  </si>
  <si>
    <t>Diameter [m]</t>
  </si>
  <si>
    <t>Type</t>
  </si>
  <si>
    <t>Dimensions</t>
  </si>
  <si>
    <t>Diameter: 1 - 2 m; Depth: 0.6 to 1 m</t>
  </si>
  <si>
    <t>Excess water</t>
  </si>
  <si>
    <t>Recommended hydraulic loading rate for soak pit with different soil types and soil percolation rates (adapted from Crites and Tchobanoglous (1998), Morel et al. (2006) and Reed and Dean, (1994)).</t>
  </si>
  <si>
    <r>
      <rPr>
        <b/>
        <sz val="12"/>
        <color rgb="FF000000"/>
        <rFont val="Calibri"/>
        <family val="2"/>
        <charset val="1"/>
      </rPr>
      <t xml:space="preserve">Percolation rate </t>
    </r>
    <r>
      <rPr>
        <sz val="12"/>
        <color rgb="FF000000"/>
        <rFont val="Arial"/>
        <family val="2"/>
        <charset val="1"/>
      </rPr>
      <t> </t>
    </r>
    <r>
      <rPr>
        <b/>
        <sz val="12"/>
        <color rgb="FF000000"/>
        <rFont val="Arial"/>
        <family val="2"/>
        <charset val="1"/>
      </rPr>
      <t>(min cm</t>
    </r>
    <r>
      <rPr>
        <b/>
        <vertAlign val="superscript"/>
        <sz val="12"/>
        <color rgb="FF000000"/>
        <rFont val="Arial"/>
        <family val="2"/>
        <charset val="1"/>
      </rPr>
      <t>-1</t>
    </r>
    <r>
      <rPr>
        <b/>
        <sz val="12"/>
        <color rgb="FF000000"/>
        <rFont val="Arial"/>
        <family val="2"/>
        <charset val="1"/>
      </rPr>
      <t>) </t>
    </r>
    <r>
      <rPr>
        <sz val="12"/>
        <color rgb="FF000000"/>
        <rFont val="Arial"/>
        <family val="2"/>
        <charset val="1"/>
      </rPr>
      <t> </t>
    </r>
  </si>
  <si>
    <r>
      <rPr>
        <b/>
        <sz val="12"/>
        <color rgb="FF000000"/>
        <rFont val="Calibri"/>
        <family val="2"/>
        <charset val="1"/>
      </rPr>
      <t>Hydraulic loading rate (L m</t>
    </r>
    <r>
      <rPr>
        <b/>
        <vertAlign val="superscript"/>
        <sz val="12"/>
        <color rgb="FF000000"/>
        <rFont val="Arial"/>
        <family val="2"/>
        <charset val="1"/>
      </rPr>
      <t>-2</t>
    </r>
    <r>
      <rPr>
        <b/>
        <sz val="12"/>
        <color rgb="FF000000"/>
        <rFont val="Arial"/>
        <family val="2"/>
        <charset val="1"/>
      </rPr>
      <t> d</t>
    </r>
    <r>
      <rPr>
        <b/>
        <vertAlign val="superscript"/>
        <sz val="12"/>
        <color rgb="FF000000"/>
        <rFont val="Arial"/>
        <family val="2"/>
        <charset val="1"/>
      </rPr>
      <t>-1</t>
    </r>
    <r>
      <rPr>
        <b/>
        <sz val="12"/>
        <color rgb="FF000000"/>
        <rFont val="Arial"/>
        <family val="2"/>
        <charset val="1"/>
      </rPr>
      <t>)</t>
    </r>
  </si>
  <si>
    <r>
      <rPr>
        <b/>
        <sz val="12"/>
        <color rgb="FF000000"/>
        <rFont val="Calibri"/>
        <family val="2"/>
        <charset val="1"/>
      </rPr>
      <t>Pre-treated wastewater</t>
    </r>
    <r>
      <rPr>
        <sz val="12"/>
        <color rgb="FF000000"/>
        <rFont val="Arial"/>
        <family val="2"/>
        <charset val="1"/>
      </rPr>
      <t> </t>
    </r>
  </si>
  <si>
    <t>Gravel, coarse sand</t>
  </si>
  <si>
    <t>not appropriate</t>
  </si>
  <si>
    <t>Coarse to medium sand</t>
  </si>
  <si>
    <t>0.4 – 2</t>
  </si>
  <si>
    <t>Fine sand, loamy sand</t>
  </si>
  <si>
    <t>2 – 6</t>
  </si>
  <si>
    <t>Sandy loam, loam</t>
  </si>
  <si>
    <t>6 – 12</t>
  </si>
  <si>
    <t>Loam, porous silt loam</t>
  </si>
  <si>
    <t>12 – 25</t>
  </si>
  <si>
    <t>Silty clay loam, clay loam</t>
  </si>
  <si>
    <t>25 – 50</t>
  </si>
  <si>
    <t>Clays, colloidal clays</t>
  </si>
  <si>
    <t>&gt; 50</t>
  </si>
  <si>
    <t>Depth [m]</t>
  </si>
  <si>
    <t>Version 1.0</t>
  </si>
  <si>
    <t>Soak Pit Design in Humanitarian Contexts</t>
  </si>
  <si>
    <t>How to use the different sheets in this tool:</t>
  </si>
  <si>
    <r>
      <t>2) Database:</t>
    </r>
    <r>
      <rPr>
        <sz val="11"/>
        <rFont val="Calibri"/>
        <family val="2"/>
        <scheme val="minor"/>
      </rPr>
      <t xml:space="preserve"> data behind the tool</t>
    </r>
  </si>
  <si>
    <t>3) References</t>
  </si>
  <si>
    <t>Authors</t>
  </si>
  <si>
    <t>Contributors</t>
  </si>
  <si>
    <t>Contact</t>
  </si>
  <si>
    <t>Reference list</t>
  </si>
  <si>
    <t>[1]</t>
  </si>
  <si>
    <t xml:space="preserve">ABNT, 1997. Associação Brasileira de Normas Técnicas. NBR 13969: Septic tank - Units for treatment and disposal of liquid effluents - Project, construction and operation. Rio de Janeiro. 1997. </t>
  </si>
  <si>
    <t>[2]</t>
  </si>
  <si>
    <t>Action Contre la Faim (ACF), 2005. Water, sanitation and hygiene for populations at risk. Hermann Éditeurs des Sciences et des Arts Paris, France.</t>
  </si>
  <si>
    <t>[3]</t>
  </si>
  <si>
    <t>Burks, B. D., Minnis, M. M., 1994. Onsite wastewater treatment systems. Madison, Wi: Hogarth House.</t>
  </si>
  <si>
    <t>[4]</t>
  </si>
  <si>
    <t>Castagna, G et al., 2019. Guia prático: Manejo da água. IPESA, 2a edition.</t>
  </si>
  <si>
    <t>[5]</t>
  </si>
  <si>
    <t xml:space="preserve">Crites, R. and Tchobanoglous, G., 1998. Small and decentralized wastewater management systems. Water Resources and Environmental Engineering, firth ed. WCB/McGraw-Hill, Boston. </t>
  </si>
  <si>
    <t>[6]</t>
  </si>
  <si>
    <t>Crouch, D., 2021. Banana Circle. Treeyo Permaculture Edu. https://treeyopermacultureedu.com/chapter-10-the-humid-tropics/banana-circle/ (accessed 01 June 2021).</t>
  </si>
  <si>
    <t>[7]</t>
  </si>
  <si>
    <t>Davis, J. and Lambert, R. 2002. Engineering in Emergencies – a practical guide for field workers. Published in association with RedR. 2nd Edition.</t>
  </si>
  <si>
    <t>[8]</t>
  </si>
  <si>
    <t>Dwumfour-Asare, B., Nyarko, K. B., Awuah, E., Essandoh, H. M. K., Gyan, B. A., Ofori-Addo, H., 2018. Indigenous plants for informal greywater treatment and reuse by some households in Ghana. Journal of Water Reuse and Desalination, 084, 553–565.</t>
  </si>
  <si>
    <t>[9]</t>
  </si>
  <si>
    <t xml:space="preserve">FUNASA, 2015. Ministry of Health. Nacional Fundation of Health. Sanitation Manual. 4th ed. FUNASA, Brasília. Brazil. </t>
  </si>
  <si>
    <t>[10]</t>
  </si>
  <si>
    <t xml:space="preserve">Gensch, R., Jennings, A., Renggli, S., Reymond, P., 2018. Compendium of Sanitation Technologies in Emergencies. German WASH Network (GWN), Swiss Federal Institute of Aquatic Science and Technology (Eawag), Global WASH Cluster (GWC) and Sustainable Sanitation Alliance (SuSanA). Berlin, Germany. </t>
  </si>
  <si>
    <t>[11]</t>
  </si>
  <si>
    <t xml:space="preserve">Morel, A. and Diener, S. 2006. Greywater Management in Low and Middle-Income Countries, Review of different treatment systems for households or neighbourhoods. Swiss Federal Institute of Aquatic Science and Technology (Eawag). Dübendorf, Switzerland.  </t>
  </si>
  <si>
    <t>[12]</t>
  </si>
  <si>
    <t>Oxfam, 2008. Septic Tank Guidelines. Technical Brief. Oxfam: Oxford, UK.</t>
  </si>
  <si>
    <t>[13]</t>
  </si>
  <si>
    <t xml:space="preserve">Reed, R and Dean, P.T. 1994. Recommended Methods for the Disposal of Sanitary Wastes from Temporary Field Medical Facilities. Disasters. Vol 18. N 4.  </t>
  </si>
  <si>
    <t>[14]</t>
  </si>
  <si>
    <t>Silva, J. R. M. et al. 2022. Design model of Banana Tree Circle as a nature-based solution for a sustainable greywater management. Submitted.</t>
  </si>
  <si>
    <t>[15]</t>
  </si>
  <si>
    <t>Thien. S. J., 1979. A flow diagram for teaching texture by feel analysis. Journal of Agronomic Education. 8:54-55.</t>
  </si>
  <si>
    <t>[16]</t>
  </si>
  <si>
    <t xml:space="preserve">Tilley, E., Ulrich, L., Lüthi, C., Reymond, P. and Zurbrügg, C., 2014. Compendium of Sanitation Systems and Technologies. 2nd Revised Edition. Swiss Federal Institute of Aquatic Science and Technology (Eawag). Dübendorf, Switzerland. </t>
  </si>
  <si>
    <t>[17]</t>
  </si>
  <si>
    <t xml:space="preserve">Tonetti, A. et al., 2017. Treatment of domestic wastewater in isolated communities - reference for the choice of solutions. Biblioteca Unicamp. Campinas, Brazil. </t>
  </si>
  <si>
    <t>[18]</t>
  </si>
  <si>
    <t xml:space="preserve">UNHCR, 2015. UNHCR WASH Manual. Geneva, Switzerland. </t>
  </si>
  <si>
    <t>[19]</t>
  </si>
  <si>
    <t>US EPA, 1992. Wastewater Treatment/Disposal for small Communities, U. S. Environmental Protection Agency, Washington DC.</t>
  </si>
  <si>
    <t>Sara Ubbiali (Eawag ), Juliano Rezende Mudadu Silva (UFV)</t>
  </si>
  <si>
    <t xml:space="preserve">3) Design </t>
  </si>
  <si>
    <r>
      <t xml:space="preserve">- The Soak Pit Design tool gives the number of facilities and their dimensions based on recommendations for the design of the Lined Soak Pit, Unlined Soak Pit, and Banana-tree circle system.
- The Soak Pit Design tool is part of a package developed to support field practitioners in the design of soak pits in humanitarian contexts.
- </t>
    </r>
    <r>
      <rPr>
        <b/>
        <sz val="11"/>
        <rFont val="Calibri"/>
        <family val="2"/>
        <scheme val="minor"/>
      </rPr>
      <t xml:space="preserve">For more information about the preliminary assessments needed in order to use this tool and the implementation &amp; operation of Soak Pit systems, please consult the guide "Soak Pit Design Guidelines in Humanitarian Contexts".
</t>
    </r>
  </si>
  <si>
    <t>Database</t>
  </si>
  <si>
    <t>Lined soak pit</t>
  </si>
  <si>
    <t>Unlined soak pit</t>
  </si>
  <si>
    <t>Diameter: 1 - 2.5 m; Depth: 1.5 to 3 m</t>
  </si>
  <si>
    <t xml:space="preserve">1) Flowrate (Q) </t>
  </si>
  <si>
    <r>
      <t>Hydraulic loading rate [L m</t>
    </r>
    <r>
      <rPr>
        <b/>
        <vertAlign val="superscript"/>
        <sz val="12"/>
        <rFont val="Calibri"/>
        <family val="2"/>
        <charset val="1"/>
      </rPr>
      <t>-2</t>
    </r>
    <r>
      <rPr>
        <b/>
        <sz val="12"/>
        <rFont val="Calibri"/>
        <family val="2"/>
        <charset val="1"/>
      </rPr>
      <t> d</t>
    </r>
    <r>
      <rPr>
        <b/>
        <vertAlign val="superscript"/>
        <sz val="12"/>
        <rFont val="Calibri"/>
        <family val="2"/>
        <charset val="1"/>
      </rPr>
      <t>-1</t>
    </r>
    <r>
      <rPr>
        <b/>
        <sz val="12"/>
        <rFont val="Calibri"/>
        <family val="2"/>
        <charset val="1"/>
      </rPr>
      <t>]</t>
    </r>
  </si>
  <si>
    <r>
      <t>Flowrate (Q) [L d</t>
    </r>
    <r>
      <rPr>
        <b/>
        <vertAlign val="superscript"/>
        <sz val="12"/>
        <rFont val="Calibri"/>
        <family val="2"/>
        <charset val="1"/>
      </rPr>
      <t>-1</t>
    </r>
    <r>
      <rPr>
        <b/>
        <sz val="12"/>
        <rFont val="Calibri"/>
        <family val="2"/>
        <charset val="1"/>
      </rPr>
      <t>]</t>
    </r>
  </si>
  <si>
    <t>Banana-tree circle </t>
  </si>
  <si>
    <t xml:space="preserve"> Validation box</t>
  </si>
  <si>
    <t>A) Specific diameter</t>
  </si>
  <si>
    <t>B) Maximum depth</t>
  </si>
  <si>
    <t>C) Specific diameter and depth.</t>
  </si>
  <si>
    <t xml:space="preserve"> Design of a soak pit based on the local type of soil </t>
  </si>
  <si>
    <t>Diameter: 1 - 2.5 m; Depth: 1.5 to 5 m</t>
  </si>
  <si>
    <r>
      <rPr>
        <b/>
        <sz val="11"/>
        <color theme="1"/>
        <rFont val="Calibri"/>
        <family val="2"/>
        <scheme val="minor"/>
      </rPr>
      <t>1) Soak Pit Design:</t>
    </r>
    <r>
      <rPr>
        <sz val="11"/>
        <color rgb="FF000000"/>
        <rFont val="Calibri"/>
        <family val="2"/>
        <charset val="1"/>
      </rPr>
      <t xml:space="preserve"> pit dimensioning for the design of lined soak pit, unlined soak pit, and banana-tree circle system</t>
    </r>
  </si>
  <si>
    <t>Infiltration area [m²]</t>
  </si>
  <si>
    <t>Excess Water (average value)</t>
  </si>
  <si>
    <t>Select your type of effluent (greywater or excess water), and insert the flowrate (L/d) in the empty white cell</t>
  </si>
  <si>
    <t xml:space="preserve">3.1) Lined soak pit </t>
  </si>
  <si>
    <t xml:space="preserve">3.2) Unlined soak pit </t>
  </si>
  <si>
    <t>3.3) Banana-tree circle</t>
  </si>
  <si>
    <t>This tool can be applied for Lined soak pits, Unlined soak pits, and Banana-tree circle systems.</t>
  </si>
  <si>
    <t>Add your desired diameter in the empty white cell. Note that this diameter must be between the values specified in the table of common diameters and depths for soak pits given above.</t>
  </si>
  <si>
    <t>Add your desired depth in the empty white cell. Note that this depth must be between the values specified in the table of common diameters and depths for soak pits given above.</t>
  </si>
  <si>
    <t>In this tool, you can estimate the dimensions of soak pits for the control and disposal of greywater as well as excess water from tap stands in refugee settings</t>
  </si>
  <si>
    <t>Philippe Reymond (UNHCR)</t>
  </si>
  <si>
    <t>Dr Christoph Lüthi, Head of Department, Eawag-Sandec luethi@eawag.ch</t>
  </si>
  <si>
    <r>
      <t xml:space="preserve">Choose </t>
    </r>
    <r>
      <rPr>
        <b/>
        <u/>
        <sz val="14"/>
        <color rgb="FF0070C0"/>
        <rFont val="Calibri"/>
        <family val="2"/>
      </rPr>
      <t>only one</t>
    </r>
    <r>
      <rPr>
        <sz val="14"/>
        <color rgb="FF0070C0"/>
        <rFont val="Calibri"/>
        <family val="2"/>
        <charset val="1"/>
      </rPr>
      <t xml:space="preserve"> of the parameters "soil texture" </t>
    </r>
    <r>
      <rPr>
        <b/>
        <u/>
        <sz val="14"/>
        <color rgb="FF0070C0"/>
        <rFont val="Calibri"/>
        <family val="2"/>
      </rPr>
      <t>or</t>
    </r>
    <r>
      <rPr>
        <sz val="14"/>
        <color rgb="FF0070C0"/>
        <rFont val="Calibri"/>
        <family val="2"/>
        <charset val="1"/>
      </rPr>
      <t xml:space="preserve"> "percolation rate". If selected the "percolation rate", then select the most appropriate range for the chosen parameter in the empty white cells. This will allow you to estimate the hydraulic loading rate [L m</t>
    </r>
    <r>
      <rPr>
        <vertAlign val="superscript"/>
        <sz val="14"/>
        <color rgb="FF0070C0"/>
        <rFont val="Calibri"/>
        <family val="2"/>
      </rPr>
      <t>-2</t>
    </r>
    <r>
      <rPr>
        <sz val="14"/>
        <color rgb="FF0070C0"/>
        <rFont val="Calibri"/>
        <family val="2"/>
        <charset val="1"/>
      </rPr>
      <t xml:space="preserve"> d</t>
    </r>
    <r>
      <rPr>
        <vertAlign val="superscript"/>
        <sz val="14"/>
        <color rgb="FF0070C0"/>
        <rFont val="Calibri"/>
        <family val="2"/>
      </rPr>
      <t>-1</t>
    </r>
    <r>
      <rPr>
        <sz val="14"/>
        <color rgb="FF0070C0"/>
        <rFont val="Calibri"/>
        <family val="2"/>
        <charset val="1"/>
      </rPr>
      <t xml:space="preserve">] in addition the infiltration area for the soak pits. </t>
    </r>
  </si>
  <si>
    <r>
      <t>The estimated flowrate (Q) and the hydraulic loading ra</t>
    </r>
    <r>
      <rPr>
        <sz val="14"/>
        <color theme="4"/>
        <rFont val="Calibri"/>
        <family val="2"/>
      </rPr>
      <t>te (HLR)</t>
    </r>
    <r>
      <rPr>
        <sz val="14"/>
        <color rgb="FF0070C0"/>
        <rFont val="Calibri"/>
        <family val="2"/>
        <charset val="1"/>
      </rPr>
      <t xml:space="preserve"> </t>
    </r>
    <r>
      <rPr>
        <sz val="14"/>
        <color rgb="FF0070C0"/>
        <rFont val="Calibri"/>
        <family val="2"/>
      </rPr>
      <t>allow to calculate the required infiltration area (Ai). The Infiltration Area (Ai) is the surface area (m2) required to infiltrate the water or greywater flowrate in the soak pit. Note that the Ai includes only the vertical walls of the soak pit and excludes the bottom area.</t>
    </r>
  </si>
  <si>
    <r>
      <t>Choose the type of soak pit for your project and go to the correspondin</t>
    </r>
    <r>
      <rPr>
        <sz val="14"/>
        <color rgb="FF0070C0"/>
        <rFont val="Calibri"/>
        <family val="2"/>
      </rPr>
      <t>g box below</t>
    </r>
    <r>
      <rPr>
        <sz val="14"/>
        <color rgb="FF0070C0"/>
        <rFont val="Calibri"/>
        <family val="2"/>
        <charset val="1"/>
      </rPr>
      <t>: 
3.1) Lined soak pit; 
3.2) Unlined soak pit; or 
3.3) Banana-tree circle. 
For the design of your soak pit, you can choose one of three different options:</t>
    </r>
    <r>
      <rPr>
        <sz val="14"/>
        <color theme="4"/>
        <rFont val="Calibri"/>
        <family val="2"/>
      </rPr>
      <t xml:space="preserve"> </t>
    </r>
    <r>
      <rPr>
        <sz val="14"/>
        <color rgb="FF0070C0"/>
        <rFont val="Calibri"/>
        <family val="2"/>
        <charset val="1"/>
      </rPr>
      <t xml:space="preserve">
A) Specific diameter - when the available space is a limitation
B) Maximum depth - when the water table is a limitation 
C) Specific diameter and depth - if you need to build more than one soak pit 
After adding your input data, if the cell turns </t>
    </r>
    <r>
      <rPr>
        <b/>
        <sz val="14"/>
        <color rgb="FF00B050"/>
        <rFont val="Calibri"/>
        <family val="2"/>
      </rPr>
      <t>green</t>
    </r>
    <r>
      <rPr>
        <sz val="14"/>
        <color rgb="FF0070C0"/>
        <rFont val="Calibri"/>
        <family val="2"/>
        <charset val="1"/>
      </rPr>
      <t xml:space="preserve">, it means that the value is appropriate. If it turns </t>
    </r>
    <r>
      <rPr>
        <b/>
        <sz val="14"/>
        <color rgb="FFFF0000"/>
        <rFont val="Calibri"/>
        <family val="2"/>
      </rPr>
      <t>red</t>
    </r>
    <r>
      <rPr>
        <sz val="14"/>
        <color rgb="FF0070C0"/>
        <rFont val="Calibri"/>
        <family val="2"/>
        <charset val="1"/>
      </rPr>
      <t xml:space="preserve">, it is not appropriate, so check the comment in the validation box until it becomes green. </t>
    </r>
  </si>
  <si>
    <t>The calculation of diameter and depth in the tool are based on the Infiltration Area value estimated above.</t>
  </si>
  <si>
    <t xml:space="preserve">Add your desired diameter in the empty white cell. Note that this diameter must be between the values specified in the table of common diameters and depths for soak pits given above. </t>
  </si>
  <si>
    <t>[20]</t>
  </si>
  <si>
    <t>Ubbiali S. and Silva J.R.M. (2024). Soak Pit Design Guidelines in Humanitarian Contexts. Geneva Technical Hub, Geneva, Switzerland.</t>
  </si>
  <si>
    <r>
      <t xml:space="preserve">Please follow these steps to use the tool:
</t>
    </r>
    <r>
      <rPr>
        <sz val="12"/>
        <color rgb="FF000000"/>
        <rFont val="Calibri"/>
        <family val="2"/>
        <charset val="1"/>
      </rPr>
      <t>1. Select your type of effluent (greywater or excess water), and insert the flowrate (L/d) in the</t>
    </r>
    <r>
      <rPr>
        <sz val="12"/>
        <rFont val="Calibri"/>
        <family val="2"/>
      </rPr>
      <t xml:space="preserve"> empty</t>
    </r>
    <r>
      <rPr>
        <sz val="12"/>
        <color rgb="FF000000"/>
        <rFont val="Calibri"/>
        <family val="2"/>
        <charset val="1"/>
      </rPr>
      <t xml:space="preserve"> white cell under "</t>
    </r>
    <r>
      <rPr>
        <sz val="12"/>
        <color theme="4"/>
        <rFont val="Calibri"/>
        <family val="2"/>
      </rPr>
      <t>1) Flowrate (Q)</t>
    </r>
    <r>
      <rPr>
        <sz val="12"/>
        <color rgb="FF000000"/>
        <rFont val="Calibri"/>
        <family val="2"/>
        <charset val="1"/>
      </rPr>
      <t xml:space="preserve">" below.
2. Select your "soil texture" </t>
    </r>
    <r>
      <rPr>
        <b/>
        <sz val="12"/>
        <color rgb="FF000000"/>
        <rFont val="Calibri"/>
        <family val="2"/>
      </rPr>
      <t>or</t>
    </r>
    <r>
      <rPr>
        <sz val="12"/>
        <color rgb="FF000000"/>
        <rFont val="Calibri"/>
        <family val="2"/>
        <charset val="1"/>
      </rPr>
      <t xml:space="preserve"> the range of "percolation rates" in </t>
    </r>
    <r>
      <rPr>
        <sz val="12"/>
        <rFont val="Calibri"/>
        <family val="2"/>
      </rPr>
      <t xml:space="preserve">the empty </t>
    </r>
    <r>
      <rPr>
        <sz val="12"/>
        <color rgb="FF000000"/>
        <rFont val="Calibri"/>
        <family val="2"/>
        <charset val="1"/>
      </rPr>
      <t>white cells under "</t>
    </r>
    <r>
      <rPr>
        <sz val="12"/>
        <color theme="4"/>
        <rFont val="Calibri"/>
        <family val="2"/>
      </rPr>
      <t>2) Soil type</t>
    </r>
    <r>
      <rPr>
        <sz val="12"/>
        <color rgb="FF000000"/>
        <rFont val="Calibri"/>
        <family val="2"/>
        <charset val="1"/>
      </rPr>
      <t>" below.
3. Choose the type of soak pit and define the depth and diameter</t>
    </r>
    <r>
      <rPr>
        <sz val="12"/>
        <rFont val="Calibri"/>
        <family val="2"/>
      </rPr>
      <t xml:space="preserve"> in the empty</t>
    </r>
    <r>
      <rPr>
        <sz val="12"/>
        <color rgb="FF000000"/>
        <rFont val="Calibri"/>
        <family val="2"/>
        <charset val="1"/>
      </rPr>
      <t xml:space="preserve"> white cells under "</t>
    </r>
    <r>
      <rPr>
        <sz val="12"/>
        <color theme="4"/>
        <rFont val="Calibri"/>
        <family val="2"/>
      </rPr>
      <t>3) Design</t>
    </r>
    <r>
      <rPr>
        <sz val="12"/>
        <color rgb="FF000000"/>
        <rFont val="Calibri"/>
        <family val="2"/>
        <charset val="1"/>
      </rPr>
      <t>" below. Note that common diameters and depths for each type of soak pit are shown in a table.</t>
    </r>
  </si>
  <si>
    <t xml:space="preserve">Add your desired depth in the empty white cell. Note that this depth must be between the values specified in the table of common diameters and depths for soak pits given above. </t>
  </si>
  <si>
    <r>
      <t>Add your desired diameter and depth in the empty white cell. Note that these diameter</t>
    </r>
    <r>
      <rPr>
        <sz val="14"/>
        <color rgb="FF0070C0"/>
        <rFont val="Calibri"/>
        <family val="2"/>
      </rPr>
      <t xml:space="preserve"> and depth must be between the values specified in the table of common diameters and depths for soak pits given above. Depending on local and financial availabilities, dimensions can be adjusted to eventually reduce number of units and costs. </t>
    </r>
  </si>
  <si>
    <t xml:space="preserve">Add your desired diameter and depth in the empty white cell. Note that these diameter and depth must be between the values specified in the table of common diameters and depths for soak pits given above. Depending on local and financial availabilities, dimensions can be adjusted to eventually reduce number of units and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</si>
</sst>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54" x14ac:knownFonts="1">
    <font>
      <sz val="11"/>
      <color rgb="FF000000"/>
      <name val="Calibri"/>
      <family val="2"/>
      <charset val="1"/>
    </font>
    <font>
      <b/>
      <sz val="20"/>
      <color rgb="FF0070C0"/>
      <name val="Calibri"/>
      <family val="2"/>
      <charset val="1"/>
    </font>
    <font>
      <b/>
      <sz val="14"/>
      <color rgb="FF000000"/>
      <name val="Calibri"/>
      <family val="2"/>
      <charset val="1"/>
    </font>
    <font>
      <b/>
      <sz val="20"/>
      <color rgb="FF000000"/>
      <name val="Calibri"/>
      <family val="2"/>
      <charset val="1"/>
    </font>
    <font>
      <b/>
      <sz val="16"/>
      <color rgb="FF000000"/>
      <name val="Calibri"/>
      <family val="2"/>
      <charset val="1"/>
    </font>
    <font>
      <i/>
      <sz val="11"/>
      <color rgb="FF000000"/>
      <name val="Calibri"/>
      <family val="2"/>
      <charset val="1"/>
    </font>
    <font>
      <i/>
      <sz val="12"/>
      <name val="Calibri"/>
      <family val="2"/>
      <charset val="1"/>
    </font>
    <font>
      <b/>
      <sz val="12"/>
      <color rgb="FF000000"/>
      <name val="Calibri"/>
      <family val="2"/>
      <charset val="1"/>
    </font>
    <font>
      <sz val="12"/>
      <color rgb="FF000000"/>
      <name val="Calibri"/>
      <family val="2"/>
      <charset val="1"/>
    </font>
    <font>
      <b/>
      <sz val="18"/>
      <color rgb="FF0070C0"/>
      <name val="Calibri"/>
      <family val="2"/>
      <charset val="1"/>
    </font>
    <font>
      <b/>
      <i/>
      <sz val="18"/>
      <color rgb="FF0070C0"/>
      <name val="Calibri"/>
      <family val="2"/>
      <charset val="1"/>
    </font>
    <font>
      <sz val="11"/>
      <color rgb="FFFF0000"/>
      <name val="Calibri"/>
      <family val="2"/>
      <charset val="1"/>
    </font>
    <font>
      <b/>
      <sz val="9"/>
      <color rgb="FF000000"/>
      <name val="Arial"/>
      <family val="2"/>
      <charset val="1"/>
    </font>
    <font>
      <sz val="14"/>
      <color rgb="FF0070C0"/>
      <name val="Calibri"/>
      <family val="2"/>
      <charset val="1"/>
    </font>
    <font>
      <sz val="9"/>
      <color rgb="FF000000"/>
      <name val="Arial"/>
      <family val="2"/>
      <charset val="1"/>
    </font>
    <font>
      <b/>
      <sz val="12"/>
      <name val="Calibri"/>
      <family val="2"/>
      <charset val="1"/>
    </font>
    <font>
      <b/>
      <vertAlign val="superscript"/>
      <sz val="12"/>
      <name val="Calibri"/>
      <family val="2"/>
      <charset val="1"/>
    </font>
    <font>
      <sz val="12"/>
      <name val="Calibri"/>
      <family val="2"/>
      <charset val="1"/>
    </font>
    <font>
      <b/>
      <i/>
      <sz val="14"/>
      <color rgb="FF0070C0"/>
      <name val="Calibri"/>
      <family val="2"/>
      <charset val="1"/>
    </font>
    <font>
      <sz val="11"/>
      <name val="Calibri"/>
      <family val="2"/>
      <charset val="1"/>
    </font>
    <font>
      <sz val="16"/>
      <color rgb="FF000000"/>
      <name val="Calibri"/>
      <family val="2"/>
      <charset val="1"/>
    </font>
    <font>
      <sz val="11"/>
      <color rgb="FFE7E6E6"/>
      <name val="Calibri"/>
      <family val="2"/>
      <charset val="1"/>
    </font>
    <font>
      <sz val="11"/>
      <color rgb="FF0070C0"/>
      <name val="Calibri"/>
      <family val="2"/>
      <charset val="1"/>
    </font>
    <font>
      <u/>
      <sz val="12"/>
      <color rgb="FF0563C1"/>
      <name val="Calibri"/>
      <family val="2"/>
      <charset val="1"/>
    </font>
    <font>
      <u/>
      <sz val="11"/>
      <color rgb="FF0563C1"/>
      <name val="Calibri"/>
      <family val="2"/>
      <charset val="1"/>
    </font>
    <font>
      <sz val="12"/>
      <color rgb="FF000000"/>
      <name val="Arial"/>
      <family val="2"/>
      <charset val="1"/>
    </font>
    <font>
      <b/>
      <sz val="12"/>
      <color rgb="FF000000"/>
      <name val="Arial"/>
      <family val="2"/>
      <charset val="1"/>
    </font>
    <font>
      <b/>
      <vertAlign val="superscript"/>
      <sz val="12"/>
      <color rgb="FF000000"/>
      <name val="Arial"/>
      <family val="2"/>
      <charset val="1"/>
    </font>
    <font>
      <b/>
      <sz val="11"/>
      <color rgb="FF000000"/>
      <name val="Calibri"/>
      <family val="2"/>
      <charset val="1"/>
    </font>
    <font>
      <sz val="11"/>
      <color rgb="FF000000"/>
      <name val="Calibri"/>
      <family val="2"/>
      <charset val="1"/>
    </font>
    <font>
      <b/>
      <sz val="11"/>
      <color theme="1"/>
      <name val="Calibri"/>
      <family val="2"/>
      <scheme val="minor"/>
    </font>
    <font>
      <b/>
      <sz val="16"/>
      <color rgb="FF0070C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1"/>
      <color rgb="FF0070C0"/>
      <name val="Calibri"/>
      <family val="2"/>
      <scheme val="minor"/>
    </font>
    <font>
      <b/>
      <sz val="11"/>
      <name val="Calibri"/>
      <family val="2"/>
      <scheme val="minor"/>
    </font>
    <font>
      <sz val="11"/>
      <name val="Calibri"/>
      <family val="2"/>
      <scheme val="minor"/>
    </font>
    <font>
      <sz val="11"/>
      <color rgb="FF0070C0"/>
      <name val="Calibri"/>
      <family val="2"/>
      <scheme val="minor"/>
    </font>
    <font>
      <sz val="12"/>
      <color theme="4"/>
      <name val="Calibri"/>
      <family val="2"/>
    </font>
    <font>
      <sz val="11"/>
      <color rgb="FF000000"/>
      <name val="Calibri"/>
      <family val="2"/>
    </font>
    <font>
      <sz val="12"/>
      <name val="Calibri"/>
      <family val="2"/>
    </font>
    <font>
      <b/>
      <sz val="11"/>
      <name val="Calibri"/>
      <family val="2"/>
    </font>
    <font>
      <b/>
      <sz val="11"/>
      <color rgb="FF000000"/>
      <name val="Calibri"/>
      <family val="2"/>
    </font>
    <font>
      <b/>
      <sz val="12"/>
      <color rgb="FF000000"/>
      <name val="Calibri"/>
      <family val="2"/>
    </font>
    <font>
      <b/>
      <u/>
      <sz val="14"/>
      <color rgb="FF0070C0"/>
      <name val="Calibri"/>
      <family val="2"/>
    </font>
    <font>
      <vertAlign val="superscript"/>
      <sz val="14"/>
      <color rgb="FF0070C0"/>
      <name val="Calibri"/>
      <family val="2"/>
    </font>
    <font>
      <b/>
      <sz val="11"/>
      <color rgb="FF000000"/>
      <name val="Calibri"/>
      <family val="2"/>
      <scheme val="minor"/>
    </font>
    <font>
      <sz val="11"/>
      <color rgb="FF000000"/>
      <name val="Calibri"/>
      <family val="2"/>
      <scheme val="minor"/>
    </font>
    <font>
      <b/>
      <sz val="14"/>
      <color rgb="FF00B050"/>
      <name val="Calibri"/>
      <family val="2"/>
    </font>
    <font>
      <b/>
      <sz val="14"/>
      <color rgb="FFFF0000"/>
      <name val="Calibri"/>
      <family val="2"/>
    </font>
    <font>
      <b/>
      <sz val="18"/>
      <color theme="8"/>
      <name val="Calibri"/>
      <family val="2"/>
    </font>
    <font>
      <sz val="14"/>
      <color theme="4"/>
      <name val="Calibri"/>
      <family val="2"/>
    </font>
    <font>
      <sz val="14"/>
      <color rgb="FF0070C0"/>
      <name val="Calibri"/>
      <family val="2"/>
    </font>
  </fonts>
  <fills count="16">
    <fill>
      <patternFill patternType="none"/>
    </fill>
    <fill>
      <patternFill patternType="gray125"/>
    </fill>
    <fill>
      <patternFill patternType="solid">
        <fgColor rgb="FFFFFFFF"/>
        <bgColor rgb="FFF2F2F2"/>
      </patternFill>
    </fill>
    <fill>
      <patternFill patternType="solid">
        <fgColor rgb="FFDEEBF7"/>
        <bgColor rgb="FFE7E6E6"/>
      </patternFill>
    </fill>
    <fill>
      <patternFill patternType="solid">
        <fgColor rgb="FFA9D18E"/>
        <bgColor rgb="FFD9D9D9"/>
      </patternFill>
    </fill>
    <fill>
      <patternFill patternType="solid">
        <fgColor rgb="FFD9D9D9"/>
        <bgColor rgb="FFD5DCE4"/>
      </patternFill>
    </fill>
    <fill>
      <patternFill patternType="solid">
        <fgColor theme="0"/>
        <bgColor rgb="FFFFFF00"/>
      </patternFill>
    </fill>
    <fill>
      <patternFill patternType="solid">
        <fgColor theme="0"/>
        <bgColor rgb="FFD5DCE4"/>
      </patternFill>
    </fill>
    <fill>
      <patternFill patternType="solid">
        <fgColor theme="0"/>
        <bgColor rgb="FFF2F2F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rgb="FFE7E6E6"/>
      </patternFill>
    </fill>
    <fill>
      <patternFill patternType="solid">
        <fgColor theme="0" tint="-0.14999847407452621"/>
        <bgColor rgb="FFF2F2F2"/>
      </patternFill>
    </fill>
    <fill>
      <patternFill patternType="solid">
        <fgColor theme="0" tint="-0.14999847407452621"/>
        <bgColor rgb="FFFFFF00"/>
      </patternFill>
    </fill>
    <fill>
      <patternFill patternType="solid">
        <fgColor rgb="FFD5DCE4"/>
        <bgColor indexed="64"/>
      </patternFill>
    </fill>
    <fill>
      <patternFill patternType="solid">
        <fgColor theme="0"/>
        <bgColor rgb="FFE7E6E6"/>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style="thin">
        <color auto="1"/>
      </bottom>
      <diagonal/>
    </border>
    <border>
      <left style="medium">
        <color auto="1"/>
      </left>
      <right style="thin">
        <color indexed="64"/>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3">
    <xf numFmtId="0" fontId="0" fillId="0" borderId="0"/>
    <xf numFmtId="9" fontId="29" fillId="0" borderId="0" applyBorder="0" applyProtection="0"/>
    <xf numFmtId="0" fontId="24" fillId="0" borderId="0" applyBorder="0" applyProtection="0"/>
  </cellStyleXfs>
  <cellXfs count="158">
    <xf numFmtId="0" fontId="0" fillId="0" borderId="0" xfId="0"/>
    <xf numFmtId="0" fontId="14" fillId="2" borderId="0" xfId="0" applyFont="1" applyFill="1" applyAlignment="1">
      <alignment horizontal="center" vertical="center" wrapText="1"/>
    </xf>
    <xf numFmtId="0" fontId="0" fillId="2" borderId="0" xfId="0" applyFill="1"/>
    <xf numFmtId="0" fontId="0" fillId="3" borderId="0" xfId="0" applyFill="1"/>
    <xf numFmtId="0" fontId="3" fillId="3" borderId="0" xfId="0" applyFont="1" applyFill="1"/>
    <xf numFmtId="0" fontId="4" fillId="3" borderId="0" xfId="0" applyFont="1" applyFill="1"/>
    <xf numFmtId="0" fontId="5" fillId="3" borderId="0" xfId="0" applyFont="1" applyFill="1"/>
    <xf numFmtId="0" fontId="10" fillId="2" borderId="0" xfId="0" applyFont="1" applyFill="1" applyAlignment="1">
      <alignment wrapText="1"/>
    </xf>
    <xf numFmtId="0" fontId="11" fillId="2" borderId="0" xfId="0" applyFont="1" applyFill="1"/>
    <xf numFmtId="0" fontId="14" fillId="2" borderId="0" xfId="0" applyFont="1" applyFill="1" applyAlignment="1">
      <alignment vertical="center" wrapText="1"/>
    </xf>
    <xf numFmtId="0" fontId="19" fillId="2" borderId="0" xfId="0" applyFont="1" applyFill="1" applyAlignment="1">
      <alignment horizontal="center"/>
    </xf>
    <xf numFmtId="0" fontId="19" fillId="2" borderId="0" xfId="0" applyFont="1" applyFill="1"/>
    <xf numFmtId="0" fontId="17" fillId="2" borderId="0" xfId="0" applyFont="1" applyFill="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xf numFmtId="0" fontId="21" fillId="2" borderId="0" xfId="0" applyFont="1" applyFill="1"/>
    <xf numFmtId="0" fontId="0" fillId="2" borderId="0" xfId="0" applyFill="1" applyAlignment="1">
      <alignment vertical="center"/>
    </xf>
    <xf numFmtId="0" fontId="22" fillId="3" borderId="0" xfId="0" applyFont="1" applyFill="1"/>
    <xf numFmtId="0" fontId="0" fillId="4" borderId="0" xfId="0" applyFill="1"/>
    <xf numFmtId="0" fontId="1" fillId="3" borderId="0" xfId="0" applyFont="1" applyFill="1"/>
    <xf numFmtId="0" fontId="23" fillId="2" borderId="0" xfId="2" applyFont="1" applyFill="1" applyBorder="1" applyProtection="1"/>
    <xf numFmtId="0" fontId="7" fillId="5" borderId="10" xfId="0" applyFont="1" applyFill="1" applyBorder="1"/>
    <xf numFmtId="0" fontId="0" fillId="2" borderId="11" xfId="0" applyFill="1" applyBorder="1"/>
    <xf numFmtId="0" fontId="0" fillId="2" borderId="12" xfId="0" applyFill="1" applyBorder="1"/>
    <xf numFmtId="0" fontId="7" fillId="5" borderId="10" xfId="0" applyFont="1" applyFill="1" applyBorder="1" applyAlignment="1">
      <alignment horizontal="center" vertical="center" wrapText="1"/>
    </xf>
    <xf numFmtId="0" fontId="8" fillId="2" borderId="11" xfId="0" applyFont="1" applyFill="1" applyBorder="1" applyAlignment="1">
      <alignment horizontal="left" vertical="center"/>
    </xf>
    <xf numFmtId="0" fontId="8" fillId="2" borderId="11" xfId="0" applyFont="1" applyFill="1" applyBorder="1" applyAlignment="1">
      <alignment horizontal="center" vertical="center"/>
    </xf>
    <xf numFmtId="165" fontId="29" fillId="2" borderId="0" xfId="1" applyNumberFormat="1" applyFill="1" applyBorder="1" applyAlignment="1" applyProtection="1">
      <alignment horizontal="right" vertical="center" wrapText="1"/>
    </xf>
    <xf numFmtId="165" fontId="29" fillId="2" borderId="0" xfId="1" applyNumberFormat="1" applyFill="1" applyBorder="1" applyAlignment="1" applyProtection="1">
      <alignment horizontal="right" vertical="center"/>
    </xf>
    <xf numFmtId="0" fontId="28" fillId="2" borderId="0" xfId="0" applyFont="1" applyFill="1" applyAlignment="1">
      <alignment vertical="center"/>
    </xf>
    <xf numFmtId="2" fontId="0" fillId="2" borderId="0" xfId="0" applyNumberFormat="1" applyFill="1" applyAlignment="1">
      <alignment vertical="center"/>
    </xf>
    <xf numFmtId="166" fontId="29" fillId="2" borderId="0" xfId="1" applyNumberFormat="1" applyFill="1" applyBorder="1" applyAlignment="1" applyProtection="1">
      <alignment horizontal="right" vertical="center"/>
    </xf>
    <xf numFmtId="166" fontId="29" fillId="2" borderId="0" xfId="1" applyNumberFormat="1" applyFill="1" applyBorder="1" applyAlignment="1" applyProtection="1">
      <alignment vertical="center"/>
    </xf>
    <xf numFmtId="0" fontId="7" fillId="7" borderId="15" xfId="0" applyFont="1" applyFill="1" applyBorder="1" applyAlignment="1">
      <alignment horizontal="center" vertical="center" wrapText="1"/>
    </xf>
    <xf numFmtId="0" fontId="0" fillId="2" borderId="0" xfId="0" applyFill="1" applyAlignment="1">
      <alignment horizontal="center"/>
    </xf>
    <xf numFmtId="0" fontId="18" fillId="2" borderId="0" xfId="0" applyFont="1" applyFill="1" applyAlignment="1">
      <alignment horizontal="center" vertical="center"/>
    </xf>
    <xf numFmtId="0" fontId="10" fillId="2" borderId="0" xfId="0" applyFont="1" applyFill="1" applyAlignment="1">
      <alignment horizontal="center" wrapText="1"/>
    </xf>
    <xf numFmtId="164" fontId="19" fillId="2" borderId="0" xfId="0" applyNumberFormat="1" applyFont="1" applyFill="1" applyAlignment="1">
      <alignment horizontal="center"/>
    </xf>
    <xf numFmtId="0" fontId="0" fillId="9" borderId="0" xfId="0" applyFill="1"/>
    <xf numFmtId="0" fontId="0" fillId="10" borderId="0" xfId="0" applyFill="1"/>
    <xf numFmtId="0" fontId="34" fillId="10" borderId="0" xfId="0" applyFont="1" applyFill="1" applyAlignment="1">
      <alignment vertical="center" wrapText="1"/>
    </xf>
    <xf numFmtId="0" fontId="34" fillId="10" borderId="0" xfId="0" applyFont="1" applyFill="1" applyAlignment="1">
      <alignment horizontal="left" vertical="center" wrapText="1"/>
    </xf>
    <xf numFmtId="0" fontId="34" fillId="9" borderId="0" xfId="0" applyFont="1" applyFill="1" applyAlignment="1">
      <alignment horizontal="left" vertical="center" wrapText="1"/>
    </xf>
    <xf numFmtId="0" fontId="36" fillId="9" borderId="0" xfId="0" applyFont="1" applyFill="1"/>
    <xf numFmtId="0" fontId="30" fillId="9" borderId="0" xfId="0" applyFont="1" applyFill="1"/>
    <xf numFmtId="0" fontId="32" fillId="9" borderId="0" xfId="0" applyFont="1" applyFill="1"/>
    <xf numFmtId="49" fontId="37" fillId="9" borderId="0" xfId="0" applyNumberFormat="1" applyFont="1" applyFill="1" applyAlignment="1">
      <alignment vertical="center" wrapText="1"/>
    </xf>
    <xf numFmtId="0" fontId="31" fillId="10" borderId="0" xfId="0" applyFont="1" applyFill="1"/>
    <xf numFmtId="0" fontId="38" fillId="10" borderId="0" xfId="0" applyFont="1" applyFill="1"/>
    <xf numFmtId="0" fontId="0" fillId="9" borderId="0" xfId="0" applyFill="1" applyAlignment="1">
      <alignment horizontal="center" vertical="top"/>
    </xf>
    <xf numFmtId="0" fontId="0" fillId="9" borderId="0" xfId="0" applyFill="1" applyAlignment="1">
      <alignment horizontal="left" vertical="center" wrapText="1"/>
    </xf>
    <xf numFmtId="0" fontId="0" fillId="9" borderId="0" xfId="0" applyFill="1" applyAlignment="1">
      <alignment horizontal="left" wrapText="1"/>
    </xf>
    <xf numFmtId="0" fontId="0" fillId="9" borderId="0" xfId="0" applyFill="1" applyAlignment="1">
      <alignment wrapText="1"/>
    </xf>
    <xf numFmtId="0" fontId="0" fillId="9" borderId="0" xfId="0" applyFill="1" applyAlignment="1">
      <alignment horizontal="center" vertical="center"/>
    </xf>
    <xf numFmtId="0" fontId="0" fillId="11" borderId="14" xfId="0" applyFill="1" applyBorder="1" applyAlignment="1">
      <alignment horizontal="center"/>
    </xf>
    <xf numFmtId="0" fontId="15" fillId="3" borderId="17" xfId="0" applyFont="1" applyFill="1" applyBorder="1" applyAlignment="1">
      <alignment horizontal="center" vertical="center" wrapText="1"/>
    </xf>
    <xf numFmtId="0" fontId="17" fillId="6" borderId="16" xfId="0" applyFont="1" applyFill="1" applyBorder="1" applyAlignment="1">
      <alignment horizontal="center" vertical="center"/>
    </xf>
    <xf numFmtId="165" fontId="17" fillId="12" borderId="12" xfId="0" applyNumberFormat="1" applyFont="1" applyFill="1" applyBorder="1" applyAlignment="1">
      <alignment horizontal="center" vertical="center"/>
    </xf>
    <xf numFmtId="0" fontId="40" fillId="9" borderId="0" xfId="0" applyFont="1" applyFill="1"/>
    <xf numFmtId="0" fontId="13" fillId="2" borderId="0" xfId="0" applyFont="1" applyFill="1" applyAlignment="1">
      <alignment vertical="center" wrapText="1"/>
    </xf>
    <xf numFmtId="0" fontId="7" fillId="7" borderId="0" xfId="0" applyFont="1" applyFill="1" applyAlignment="1">
      <alignment horizontal="center" vertical="center" wrapText="1"/>
    </xf>
    <xf numFmtId="0" fontId="8" fillId="8" borderId="0" xfId="0" applyFont="1" applyFill="1" applyAlignment="1">
      <alignment horizontal="left" vertical="center"/>
    </xf>
    <xf numFmtId="0" fontId="8" fillId="8" borderId="0" xfId="0" applyFont="1" applyFill="1" applyAlignment="1">
      <alignment horizontal="center" vertical="center"/>
    </xf>
    <xf numFmtId="0" fontId="13" fillId="2" borderId="0" xfId="0" applyFont="1" applyFill="1" applyAlignment="1">
      <alignment horizontal="left" vertical="center" wrapText="1"/>
    </xf>
    <xf numFmtId="0" fontId="8" fillId="2" borderId="0" xfId="0" applyFont="1" applyFill="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vertical="center" wrapText="1"/>
    </xf>
    <xf numFmtId="165" fontId="17" fillId="6" borderId="16" xfId="0" applyNumberFormat="1" applyFont="1" applyFill="1" applyBorder="1" applyAlignment="1">
      <alignment horizontal="center" vertical="center"/>
    </xf>
    <xf numFmtId="0" fontId="42" fillId="2" borderId="0" xfId="0" applyFont="1" applyFill="1" applyAlignment="1">
      <alignment horizontal="center"/>
    </xf>
    <xf numFmtId="0" fontId="43" fillId="2" borderId="0" xfId="0" applyFont="1" applyFill="1" applyAlignment="1">
      <alignment horizontal="center"/>
    </xf>
    <xf numFmtId="0" fontId="8" fillId="2" borderId="0" xfId="0" applyFont="1" applyFill="1" applyAlignment="1">
      <alignment horizontal="center" vertical="center"/>
    </xf>
    <xf numFmtId="0" fontId="15" fillId="3" borderId="1" xfId="0" applyFont="1" applyFill="1" applyBorder="1" applyAlignment="1">
      <alignment horizontal="center" vertical="center" wrapText="1"/>
    </xf>
    <xf numFmtId="0" fontId="13" fillId="2" borderId="0" xfId="0" applyFont="1" applyFill="1" applyAlignment="1">
      <alignment horizontal="left" vertical="center" wrapText="1"/>
    </xf>
    <xf numFmtId="0" fontId="14" fillId="2" borderId="0" xfId="0" applyFont="1" applyFill="1" applyAlignment="1">
      <alignment horizontal="center" vertical="center" wrapText="1"/>
    </xf>
    <xf numFmtId="0" fontId="8" fillId="2" borderId="0" xfId="0" applyFont="1" applyFill="1" applyAlignment="1">
      <alignment horizontal="center" vertical="center"/>
    </xf>
    <xf numFmtId="0" fontId="47" fillId="14" borderId="5" xfId="0" applyFont="1" applyFill="1" applyBorder="1" applyAlignment="1">
      <alignment vertical="center" wrapText="1"/>
    </xf>
    <xf numFmtId="0" fontId="47" fillId="14" borderId="7" xfId="0" applyFont="1" applyFill="1" applyBorder="1" applyAlignment="1">
      <alignment vertical="center" wrapText="1"/>
    </xf>
    <xf numFmtId="0" fontId="48" fillId="0" borderId="19" xfId="0" applyFont="1" applyBorder="1" applyAlignment="1">
      <alignment vertical="center" wrapText="1"/>
    </xf>
    <xf numFmtId="0" fontId="48" fillId="0" borderId="18" xfId="0" applyFont="1" applyBorder="1" applyAlignment="1">
      <alignment vertical="center" wrapText="1"/>
    </xf>
    <xf numFmtId="0" fontId="15" fillId="3" borderId="10"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23" xfId="0" applyFont="1" applyFill="1" applyBorder="1" applyAlignment="1">
      <alignment horizontal="center"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7" fillId="2" borderId="26" xfId="0"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42" fillId="2" borderId="26" xfId="0" applyFont="1" applyFill="1" applyBorder="1" applyAlignment="1">
      <alignment horizontal="center"/>
    </xf>
    <xf numFmtId="0" fontId="0" fillId="2" borderId="27" xfId="0" applyFill="1" applyBorder="1"/>
    <xf numFmtId="0" fontId="19" fillId="2" borderId="26" xfId="0" applyFont="1" applyFill="1" applyBorder="1" applyAlignment="1">
      <alignment horizontal="center"/>
    </xf>
    <xf numFmtId="0" fontId="0" fillId="2" borderId="0" xfId="0" applyFill="1" applyBorder="1"/>
    <xf numFmtId="0" fontId="0" fillId="2" borderId="26" xfId="0" applyFill="1" applyBorder="1"/>
    <xf numFmtId="0" fontId="17" fillId="6" borderId="27" xfId="0" applyFont="1" applyFill="1" applyBorder="1" applyAlignment="1">
      <alignment vertical="center" wrapText="1"/>
    </xf>
    <xf numFmtId="0" fontId="43" fillId="2" borderId="26" xfId="0" applyFont="1" applyFill="1" applyBorder="1" applyAlignment="1">
      <alignment horizontal="center"/>
    </xf>
    <xf numFmtId="0" fontId="0" fillId="2" borderId="28" xfId="0" applyFill="1" applyBorder="1"/>
    <xf numFmtId="0" fontId="0" fillId="2" borderId="29" xfId="0" applyFill="1" applyBorder="1"/>
    <xf numFmtId="0" fontId="13" fillId="2" borderId="30" xfId="0" applyFont="1" applyFill="1" applyBorder="1" applyAlignment="1">
      <alignment horizontal="left" vertical="center" wrapText="1"/>
    </xf>
    <xf numFmtId="0" fontId="17" fillId="2" borderId="0" xfId="0" applyFont="1" applyFill="1" applyAlignment="1">
      <alignment horizontal="center" vertical="top"/>
    </xf>
    <xf numFmtId="0" fontId="13" fillId="2" borderId="0" xfId="0" applyFont="1" applyFill="1" applyAlignment="1">
      <alignment vertical="top" wrapText="1"/>
    </xf>
    <xf numFmtId="0" fontId="0" fillId="2" borderId="0" xfId="0" applyFill="1" applyAlignment="1">
      <alignment vertical="top"/>
    </xf>
    <xf numFmtId="0" fontId="8" fillId="2" borderId="0" xfId="0" applyFont="1" applyFill="1" applyAlignment="1">
      <alignment horizontal="left" vertical="top"/>
    </xf>
    <xf numFmtId="0" fontId="8" fillId="2" borderId="0" xfId="0" applyFont="1" applyFill="1" applyAlignment="1">
      <alignment horizontal="center" vertical="top"/>
    </xf>
    <xf numFmtId="0" fontId="19" fillId="2" borderId="0" xfId="0" applyFont="1" applyFill="1" applyAlignment="1">
      <alignment vertical="top"/>
    </xf>
    <xf numFmtId="0" fontId="0" fillId="0" borderId="0" xfId="0" applyAlignment="1">
      <alignment vertical="top"/>
    </xf>
    <xf numFmtId="0" fontId="12" fillId="2" borderId="0" xfId="0" applyFont="1" applyFill="1" applyAlignment="1">
      <alignment horizontal="center" vertical="top" wrapText="1"/>
    </xf>
    <xf numFmtId="0" fontId="20" fillId="2" borderId="0" xfId="0" applyFont="1" applyFill="1" applyAlignment="1">
      <alignment vertical="top"/>
    </xf>
    <xf numFmtId="0" fontId="14" fillId="2" borderId="0" xfId="0" applyFont="1" applyFill="1" applyAlignment="1">
      <alignment horizontal="center" vertical="top" wrapText="1"/>
    </xf>
    <xf numFmtId="0" fontId="7" fillId="2" borderId="0" xfId="0" applyFont="1" applyFill="1" applyAlignment="1">
      <alignment horizontal="center" vertical="top" wrapText="1"/>
    </xf>
    <xf numFmtId="0" fontId="0" fillId="0" borderId="0" xfId="0" applyAlignment="1">
      <alignment vertical="center"/>
    </xf>
    <xf numFmtId="0" fontId="0" fillId="2" borderId="23" xfId="0" applyFill="1" applyBorder="1" applyAlignment="1">
      <alignment vertical="center"/>
    </xf>
    <xf numFmtId="0" fontId="9" fillId="2" borderId="24" xfId="0" applyFont="1" applyFill="1" applyBorder="1" applyAlignment="1">
      <alignment horizontal="left" wrapText="1"/>
    </xf>
    <xf numFmtId="0" fontId="9" fillId="2" borderId="24" xfId="0" applyFont="1" applyFill="1" applyBorder="1" applyAlignment="1">
      <alignment horizontal="left" vertical="center" wrapText="1"/>
    </xf>
    <xf numFmtId="0" fontId="0" fillId="2" borderId="25" xfId="0" applyFill="1" applyBorder="1" applyAlignment="1">
      <alignment vertical="center"/>
    </xf>
    <xf numFmtId="0" fontId="0" fillId="2" borderId="30" xfId="0" applyFill="1" applyBorder="1"/>
    <xf numFmtId="0" fontId="0" fillId="2" borderId="23" xfId="0" applyFill="1" applyBorder="1"/>
    <xf numFmtId="0" fontId="0" fillId="2" borderId="25" xfId="0" applyFill="1" applyBorder="1"/>
    <xf numFmtId="0" fontId="8" fillId="2" borderId="0" xfId="0" applyFont="1" applyFill="1" applyAlignment="1">
      <alignment horizontal="center" vertical="center"/>
    </xf>
    <xf numFmtId="0" fontId="15" fillId="3" borderId="8" xfId="0" applyFont="1" applyFill="1" applyBorder="1" applyAlignment="1">
      <alignment horizontal="center" vertical="center" wrapText="1"/>
    </xf>
    <xf numFmtId="0" fontId="17" fillId="8" borderId="20" xfId="0" applyFont="1" applyFill="1" applyBorder="1" applyAlignment="1" applyProtection="1">
      <alignment horizontal="center" vertical="center"/>
      <protection locked="0"/>
    </xf>
    <xf numFmtId="0" fontId="17" fillId="8" borderId="4" xfId="0" applyFont="1" applyFill="1" applyBorder="1" applyAlignment="1" applyProtection="1">
      <alignment horizontal="center" vertical="center"/>
      <protection locked="0"/>
    </xf>
    <xf numFmtId="0" fontId="17" fillId="6" borderId="13" xfId="0" applyFont="1" applyFill="1" applyBorder="1" applyAlignment="1" applyProtection="1">
      <alignment horizontal="center" vertical="center"/>
      <protection locked="0"/>
    </xf>
    <xf numFmtId="0" fontId="17" fillId="6" borderId="22" xfId="0" applyFont="1" applyFill="1" applyBorder="1" applyAlignment="1" applyProtection="1">
      <alignment horizontal="center" vertical="center"/>
      <protection locked="0"/>
    </xf>
    <xf numFmtId="0" fontId="17" fillId="6" borderId="16" xfId="0" applyFont="1" applyFill="1" applyBorder="1" applyAlignment="1" applyProtection="1">
      <alignment horizontal="center" vertical="center"/>
      <protection locked="0"/>
    </xf>
    <xf numFmtId="1" fontId="17" fillId="15" borderId="14" xfId="0" applyNumberFormat="1" applyFont="1" applyFill="1" applyBorder="1" applyAlignment="1" applyProtection="1">
      <alignment horizontal="center" vertical="center"/>
      <protection locked="0"/>
    </xf>
    <xf numFmtId="49" fontId="37" fillId="9" borderId="0" xfId="0" applyNumberFormat="1" applyFont="1" applyFill="1" applyAlignment="1">
      <alignment horizontal="left" vertical="center" wrapText="1"/>
    </xf>
    <xf numFmtId="0" fontId="31" fillId="10" borderId="0" xfId="0" applyFont="1" applyFill="1" applyAlignment="1">
      <alignment horizontal="center" vertical="center"/>
    </xf>
    <xf numFmtId="14" fontId="32" fillId="10" borderId="0" xfId="0" applyNumberFormat="1" applyFont="1" applyFill="1" applyAlignment="1">
      <alignment horizontal="center" vertical="center"/>
    </xf>
    <xf numFmtId="0" fontId="33" fillId="10" borderId="0" xfId="0" applyFont="1" applyFill="1" applyAlignment="1">
      <alignment horizontal="center" vertical="center" wrapText="1"/>
    </xf>
    <xf numFmtId="0" fontId="0" fillId="0" borderId="0" xfId="0" applyAlignment="1">
      <alignment vertical="center" wrapText="1"/>
    </xf>
    <xf numFmtId="0" fontId="35" fillId="9" borderId="0" xfId="0" applyFont="1" applyFill="1" applyAlignment="1">
      <alignment horizontal="left"/>
    </xf>
    <xf numFmtId="0" fontId="9" fillId="2" borderId="0" xfId="0" applyFont="1" applyFill="1" applyAlignment="1">
      <alignment horizontal="left" wrapText="1"/>
    </xf>
    <xf numFmtId="0" fontId="1" fillId="3" borderId="0" xfId="0" applyFont="1" applyFill="1" applyAlignment="1">
      <alignment horizontal="center" vertical="center"/>
    </xf>
    <xf numFmtId="0" fontId="2" fillId="3" borderId="0" xfId="0" applyFont="1" applyFill="1" applyAlignment="1">
      <alignment horizontal="center" vertical="center" wrapText="1"/>
    </xf>
    <xf numFmtId="0" fontId="7" fillId="2" borderId="0" xfId="0" applyFont="1" applyFill="1" applyAlignment="1">
      <alignment horizontal="left" vertical="top" wrapText="1"/>
    </xf>
    <xf numFmtId="0" fontId="6" fillId="0" borderId="0" xfId="0" applyFont="1" applyAlignment="1">
      <alignment horizontal="left" vertical="center" wrapText="1"/>
    </xf>
    <xf numFmtId="0" fontId="12" fillId="2" borderId="0" xfId="0" applyFont="1" applyFill="1" applyAlignment="1">
      <alignment vertical="center" wrapText="1"/>
    </xf>
    <xf numFmtId="0" fontId="12" fillId="2" borderId="0" xfId="0" applyFont="1" applyFill="1" applyAlignment="1">
      <alignment horizontal="center" vertical="center" wrapText="1"/>
    </xf>
    <xf numFmtId="0" fontId="13" fillId="2" borderId="0" xfId="0" applyFont="1" applyFill="1" applyAlignment="1">
      <alignment horizontal="left" vertical="top"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wrapText="1"/>
    </xf>
    <xf numFmtId="0" fontId="8" fillId="2" borderId="0" xfId="0" applyFont="1" applyFill="1" applyAlignment="1">
      <alignment horizontal="center" vertical="center"/>
    </xf>
    <xf numFmtId="0" fontId="48" fillId="0" borderId="31" xfId="0" applyFont="1" applyBorder="1" applyAlignment="1">
      <alignment horizontal="center" vertical="center" wrapText="1"/>
    </xf>
    <xf numFmtId="0" fontId="15" fillId="3" borderId="6"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51" fillId="2" borderId="0" xfId="0" applyFont="1" applyFill="1" applyBorder="1" applyAlignment="1">
      <alignment horizontal="left" wrapText="1"/>
    </xf>
    <xf numFmtId="0" fontId="9" fillId="2" borderId="0" xfId="0" applyFont="1" applyFill="1" applyBorder="1" applyAlignment="1">
      <alignment horizontal="left" wrapText="1"/>
    </xf>
    <xf numFmtId="0" fontId="9" fillId="2" borderId="24" xfId="0" applyFont="1" applyFill="1" applyBorder="1" applyAlignment="1">
      <alignment horizontal="left" wrapText="1"/>
    </xf>
    <xf numFmtId="0" fontId="9" fillId="2" borderId="24" xfId="0" applyFont="1" applyFill="1" applyBorder="1" applyAlignment="1">
      <alignment horizontal="left" vertical="center" wrapText="1"/>
    </xf>
    <xf numFmtId="0" fontId="7" fillId="7" borderId="0" xfId="0" applyFont="1" applyFill="1" applyAlignment="1">
      <alignment horizontal="center" vertical="center" wrapText="1"/>
    </xf>
    <xf numFmtId="0" fontId="8" fillId="8" borderId="0" xfId="0" applyFont="1" applyFill="1" applyAlignment="1">
      <alignment horizontal="center" vertical="center"/>
    </xf>
    <xf numFmtId="0" fontId="8" fillId="2" borderId="9"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5" xfId="0" applyFont="1" applyFill="1" applyBorder="1" applyAlignment="1">
      <alignment horizontal="center" vertical="center" wrapText="1"/>
    </xf>
  </cellXfs>
  <cellStyles count="3">
    <cellStyle name="Hyperlink" xfId="2" builtinId="8"/>
    <cellStyle name="Normal" xfId="0" builtinId="0"/>
    <cellStyle name="Percent" xfId="1" builtinId="5"/>
  </cellStyles>
  <dxfs count="60">
    <dxf>
      <fill>
        <patternFill>
          <bgColor rgb="FFFFFF00"/>
        </patternFill>
      </fill>
    </dxf>
    <dxf>
      <fill>
        <patternFill>
          <bgColor theme="0"/>
        </patternFill>
      </fill>
    </dxf>
    <dxf>
      <fill>
        <patternFill>
          <bgColor theme="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0000"/>
        </patternFill>
      </fill>
    </dxf>
    <dxf>
      <fill>
        <patternFill>
          <bgColor rgb="FFFF0000"/>
        </patternFill>
      </fill>
    </dxf>
    <dxf>
      <font>
        <strike val="0"/>
        <color rgb="FFFFFFFF"/>
      </font>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A9D18E"/>
      <rgbColor rgb="FF808080"/>
      <rgbColor rgb="FF9999FF"/>
      <rgbColor rgb="FF993366"/>
      <rgbColor rgb="FFF2F2F2"/>
      <rgbColor rgb="FFDEEBF7"/>
      <rgbColor rgb="FF660066"/>
      <rgbColor rgb="FFFF8080"/>
      <rgbColor rgb="FF0563C1"/>
      <rgbColor rgb="FFD5DCE4"/>
      <rgbColor rgb="FF000080"/>
      <rgbColor rgb="FFFF00FF"/>
      <rgbColor rgb="FFFFFF00"/>
      <rgbColor rgb="FF00FFFF"/>
      <rgbColor rgb="FF800080"/>
      <rgbColor rgb="FF800000"/>
      <rgbColor rgb="FF008080"/>
      <rgbColor rgb="FF0000FF"/>
      <rgbColor rgb="FF00CCFF"/>
      <rgbColor rgb="FFE7E6E6"/>
      <rgbColor rgb="FFD9D9D9"/>
      <rgbColor rgb="FFFFFF99"/>
      <rgbColor rgb="FF99CCFF"/>
      <rgbColor rgb="FFFF99CC"/>
      <rgbColor rgb="FFCC99FF"/>
      <rgbColor rgb="FFFBE5D6"/>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769056</xdr:colOff>
      <xdr:row>24</xdr:row>
      <xdr:rowOff>96792</xdr:rowOff>
    </xdr:from>
    <xdr:to>
      <xdr:col>8</xdr:col>
      <xdr:colOff>388431</xdr:colOff>
      <xdr:row>30</xdr:row>
      <xdr:rowOff>92050</xdr:rowOff>
    </xdr:to>
    <xdr:pic>
      <xdr:nvPicPr>
        <xdr:cNvPr id="2" name="Picture 1">
          <a:extLst>
            <a:ext uri="{FF2B5EF4-FFF2-40B4-BE49-F238E27FC236}">
              <a16:creationId xmlns:a16="http://schemas.microsoft.com/office/drawing/2014/main" id="{F772144E-49D9-4829-9E21-487E4BC42B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740" y="4615318"/>
          <a:ext cx="4271586" cy="1118206"/>
        </a:xfrm>
        <a:prstGeom prst="rect">
          <a:avLst/>
        </a:prstGeom>
        <a:noFill/>
        <a:ln>
          <a:noFill/>
        </a:ln>
      </xdr:spPr>
    </xdr:pic>
    <xdr:clientData/>
  </xdr:twoCellAnchor>
  <xdr:twoCellAnchor editAs="oneCell">
    <xdr:from>
      <xdr:col>10</xdr:col>
      <xdr:colOff>246316</xdr:colOff>
      <xdr:row>26</xdr:row>
      <xdr:rowOff>70801</xdr:rowOff>
    </xdr:from>
    <xdr:to>
      <xdr:col>13</xdr:col>
      <xdr:colOff>97406</xdr:colOff>
      <xdr:row>28</xdr:row>
      <xdr:rowOff>85699</xdr:rowOff>
    </xdr:to>
    <xdr:pic>
      <xdr:nvPicPr>
        <xdr:cNvPr id="3" name="Picture 2" descr="https://www.internal.eawag.ch/fileadmin_intranet/intranet/kommunikation/mittel/vorlagen/ealogo05-pos.png">
          <a:extLst>
            <a:ext uri="{FF2B5EF4-FFF2-40B4-BE49-F238E27FC236}">
              <a16:creationId xmlns:a16="http://schemas.microsoft.com/office/drawing/2014/main" id="{67C4393E-681E-480B-BB91-A3E0DA0FF0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2944" y="5010510"/>
          <a:ext cx="1678561" cy="3914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1268280</xdr:colOff>
      <xdr:row>0</xdr:row>
      <xdr:rowOff>0</xdr:rowOff>
    </xdr:from>
    <xdr:to>
      <xdr:col>8</xdr:col>
      <xdr:colOff>709274</xdr:colOff>
      <xdr:row>5</xdr:row>
      <xdr:rowOff>328320</xdr:rowOff>
    </xdr:to>
    <xdr:pic>
      <xdr:nvPicPr>
        <xdr:cNvPr id="2" name="Imagem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935960" y="0"/>
          <a:ext cx="5734080" cy="1776240"/>
        </a:xfrm>
        <a:prstGeom prst="rect">
          <a:avLst/>
        </a:prstGeom>
        <a:ln w="0">
          <a:noFill/>
        </a:ln>
      </xdr:spPr>
    </xdr:pic>
    <xdr:clientData/>
  </xdr:twoCellAnchor>
  <xdr:twoCellAnchor editAs="oneCell">
    <xdr:from>
      <xdr:col>1</xdr:col>
      <xdr:colOff>294011</xdr:colOff>
      <xdr:row>31</xdr:row>
      <xdr:rowOff>5462</xdr:rowOff>
    </xdr:from>
    <xdr:to>
      <xdr:col>5</xdr:col>
      <xdr:colOff>257734</xdr:colOff>
      <xdr:row>32</xdr:row>
      <xdr:rowOff>45153</xdr:rowOff>
    </xdr:to>
    <xdr:sp macro="" textlink="">
      <xdr:nvSpPr>
        <xdr:cNvPr id="5" name="TextBox 1">
          <a:extLst>
            <a:ext uri="{FF2B5EF4-FFF2-40B4-BE49-F238E27FC236}">
              <a16:creationId xmlns:a16="http://schemas.microsoft.com/office/drawing/2014/main" id="{00000000-0008-0000-0000-000005000000}"/>
            </a:ext>
          </a:extLst>
        </xdr:cNvPr>
        <xdr:cNvSpPr/>
      </xdr:nvSpPr>
      <xdr:spPr>
        <a:xfrm>
          <a:off x="712364" y="13340462"/>
          <a:ext cx="7725664" cy="278751"/>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square" lIns="90000" tIns="45000" rIns="90000" bIns="45000" anchor="t">
          <a:spAutoFit/>
        </a:bodyPr>
        <a:lstStyle/>
        <a:p>
          <a:pPr>
            <a:lnSpc>
              <a:spcPct val="100000"/>
            </a:lnSpc>
          </a:pPr>
          <a:r>
            <a:rPr lang="en-GB" sz="1200" b="1" strike="noStrike" spc="-1">
              <a:solidFill>
                <a:srgbClr val="000000"/>
              </a:solidFill>
              <a:latin typeface="Calibri"/>
            </a:rPr>
            <a:t>Common diameters and depths of soak</a:t>
          </a:r>
          <a:r>
            <a:rPr lang="en-GB" sz="1200" b="1" strike="noStrike" spc="-1">
              <a:solidFill>
                <a:schemeClr val="tx1"/>
              </a:solidFill>
              <a:latin typeface="Calibri"/>
            </a:rPr>
            <a:t> pits</a:t>
          </a:r>
          <a:endParaRPr lang="pt-BR" sz="1200" b="0" strike="noStrike" spc="-1">
            <a:solidFill>
              <a:srgbClr val="FF0000"/>
            </a:solidFill>
            <a:latin typeface="Times New Roman"/>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5"/>
  <sheetViews>
    <sheetView tabSelected="1" zoomScale="140" zoomScaleNormal="140" workbookViewId="0">
      <selection activeCell="J15" sqref="J15"/>
    </sheetView>
  </sheetViews>
  <sheetFormatPr defaultRowHeight="14.5" x14ac:dyDescent="0.35"/>
  <cols>
    <col min="1" max="1" width="9.1796875" style="39"/>
    <col min="2" max="2" width="11.453125" style="39" customWidth="1"/>
    <col min="3" max="14" width="9.1796875" style="39"/>
    <col min="15" max="15" width="8.453125" style="39" customWidth="1"/>
    <col min="16" max="16" width="11.7265625" style="39" customWidth="1"/>
  </cols>
  <sheetData>
    <row r="1" spans="1:16" x14ac:dyDescent="0.35">
      <c r="A1" s="40"/>
      <c r="B1" s="40"/>
      <c r="C1" s="40"/>
      <c r="D1" s="40"/>
      <c r="E1" s="40"/>
      <c r="F1" s="40"/>
      <c r="G1" s="40"/>
      <c r="H1" s="40"/>
      <c r="I1" s="40"/>
      <c r="J1" s="40"/>
      <c r="K1" s="40"/>
      <c r="L1" s="40"/>
      <c r="M1" s="40"/>
      <c r="N1" s="40"/>
      <c r="O1" s="40"/>
      <c r="P1" s="40" t="s">
        <v>32</v>
      </c>
    </row>
    <row r="2" spans="1:16" x14ac:dyDescent="0.35">
      <c r="A2" s="128" t="s">
        <v>33</v>
      </c>
      <c r="B2" s="128"/>
      <c r="C2" s="128"/>
      <c r="D2" s="128"/>
      <c r="E2" s="128"/>
      <c r="F2" s="128"/>
      <c r="G2" s="128"/>
      <c r="H2" s="128"/>
      <c r="I2" s="128"/>
      <c r="J2" s="128"/>
      <c r="K2" s="128"/>
      <c r="L2" s="128"/>
      <c r="M2" s="128"/>
      <c r="N2" s="128"/>
      <c r="O2" s="128"/>
      <c r="P2" s="129">
        <v>45377</v>
      </c>
    </row>
    <row r="3" spans="1:16" x14ac:dyDescent="0.35">
      <c r="A3" s="128"/>
      <c r="B3" s="128"/>
      <c r="C3" s="128"/>
      <c r="D3" s="128"/>
      <c r="E3" s="128"/>
      <c r="F3" s="128"/>
      <c r="G3" s="128"/>
      <c r="H3" s="128"/>
      <c r="I3" s="128"/>
      <c r="J3" s="128"/>
      <c r="K3" s="128"/>
      <c r="L3" s="128"/>
      <c r="M3" s="128"/>
      <c r="N3" s="128"/>
      <c r="O3" s="128"/>
      <c r="P3" s="129"/>
    </row>
    <row r="4" spans="1:16" ht="15.5" x14ac:dyDescent="0.35">
      <c r="A4" s="130" t="s">
        <v>106</v>
      </c>
      <c r="B4" s="130"/>
      <c r="C4" s="130"/>
      <c r="D4" s="130"/>
      <c r="E4" s="130"/>
      <c r="F4" s="130"/>
      <c r="G4" s="130"/>
      <c r="H4" s="130"/>
      <c r="I4" s="130"/>
      <c r="J4" s="130"/>
      <c r="K4" s="130"/>
      <c r="L4" s="130"/>
      <c r="M4" s="131"/>
      <c r="N4" s="41"/>
      <c r="O4" s="40"/>
      <c r="P4" s="40"/>
    </row>
    <row r="5" spans="1:16" ht="15.5" x14ac:dyDescent="0.35">
      <c r="A5" s="130"/>
      <c r="B5" s="130"/>
      <c r="C5" s="130"/>
      <c r="D5" s="130"/>
      <c r="E5" s="130"/>
      <c r="F5" s="130"/>
      <c r="G5" s="130"/>
      <c r="H5" s="130"/>
      <c r="I5" s="130"/>
      <c r="J5" s="130"/>
      <c r="K5" s="130"/>
      <c r="L5" s="130"/>
      <c r="M5" s="131"/>
      <c r="N5" s="41"/>
      <c r="O5" s="40"/>
      <c r="P5" s="40"/>
    </row>
    <row r="6" spans="1:16" ht="15.5" x14ac:dyDescent="0.35">
      <c r="A6" s="40"/>
      <c r="B6" s="42"/>
      <c r="C6" s="42"/>
      <c r="D6" s="42"/>
      <c r="E6" s="42"/>
      <c r="F6" s="42"/>
      <c r="G6" s="42"/>
      <c r="H6" s="42"/>
      <c r="I6" s="42"/>
      <c r="J6" s="42"/>
      <c r="K6" s="42"/>
      <c r="L6" s="42"/>
      <c r="M6" s="42"/>
      <c r="N6" s="42"/>
      <c r="O6" s="42"/>
      <c r="P6" s="40"/>
    </row>
    <row r="7" spans="1:16" ht="15.5" x14ac:dyDescent="0.35">
      <c r="B7" s="43"/>
      <c r="C7" s="43"/>
      <c r="D7" s="43"/>
      <c r="E7" s="43"/>
      <c r="F7" s="43"/>
      <c r="G7" s="43"/>
      <c r="H7" s="43"/>
      <c r="I7" s="43"/>
      <c r="J7" s="43"/>
      <c r="K7" s="43"/>
      <c r="L7" s="43"/>
      <c r="M7" s="43"/>
      <c r="N7" s="43"/>
      <c r="O7" s="43"/>
    </row>
    <row r="8" spans="1:16" x14ac:dyDescent="0.35">
      <c r="B8" s="132" t="s">
        <v>34</v>
      </c>
      <c r="C8" s="132"/>
      <c r="D8" s="132"/>
      <c r="E8" s="132"/>
      <c r="F8" s="132"/>
    </row>
    <row r="9" spans="1:16" x14ac:dyDescent="0.35">
      <c r="B9" s="59" t="s">
        <v>96</v>
      </c>
    </row>
    <row r="10" spans="1:16" x14ac:dyDescent="0.35">
      <c r="B10" s="44" t="s">
        <v>35</v>
      </c>
    </row>
    <row r="11" spans="1:16" x14ac:dyDescent="0.35">
      <c r="B11" s="45" t="s">
        <v>36</v>
      </c>
    </row>
    <row r="13" spans="1:16" x14ac:dyDescent="0.35">
      <c r="B13" s="46" t="s">
        <v>37</v>
      </c>
      <c r="C13" s="39" t="s">
        <v>79</v>
      </c>
    </row>
    <row r="14" spans="1:16" x14ac:dyDescent="0.35">
      <c r="B14" s="46"/>
    </row>
    <row r="15" spans="1:16" x14ac:dyDescent="0.35">
      <c r="B15" s="46" t="s">
        <v>38</v>
      </c>
      <c r="C15" s="39" t="s">
        <v>107</v>
      </c>
    </row>
    <row r="17" spans="1:16" x14ac:dyDescent="0.35">
      <c r="B17" s="46" t="s">
        <v>39</v>
      </c>
      <c r="C17" s="39" t="s">
        <v>108</v>
      </c>
    </row>
    <row r="19" spans="1:16" x14ac:dyDescent="0.35">
      <c r="A19" s="47"/>
      <c r="B19" s="127" t="s">
        <v>81</v>
      </c>
      <c r="C19" s="127"/>
      <c r="D19" s="127"/>
      <c r="E19" s="127"/>
      <c r="F19" s="127"/>
      <c r="G19" s="127"/>
      <c r="H19" s="127"/>
      <c r="I19" s="127"/>
      <c r="J19" s="127"/>
      <c r="K19" s="127"/>
      <c r="L19" s="127"/>
      <c r="M19" s="127"/>
      <c r="N19" s="127"/>
      <c r="O19" s="127"/>
      <c r="P19" s="47"/>
    </row>
    <row r="20" spans="1:16" x14ac:dyDescent="0.35">
      <c r="A20" s="47"/>
      <c r="B20" s="127"/>
      <c r="C20" s="127"/>
      <c r="D20" s="127"/>
      <c r="E20" s="127"/>
      <c r="F20" s="127"/>
      <c r="G20" s="127"/>
      <c r="H20" s="127"/>
      <c r="I20" s="127"/>
      <c r="J20" s="127"/>
      <c r="K20" s="127"/>
      <c r="L20" s="127"/>
      <c r="M20" s="127"/>
      <c r="N20" s="127"/>
      <c r="O20" s="127"/>
      <c r="P20" s="47"/>
    </row>
    <row r="21" spans="1:16" x14ac:dyDescent="0.35">
      <c r="A21" s="47"/>
      <c r="B21" s="127"/>
      <c r="C21" s="127"/>
      <c r="D21" s="127"/>
      <c r="E21" s="127"/>
      <c r="F21" s="127"/>
      <c r="G21" s="127"/>
      <c r="H21" s="127"/>
      <c r="I21" s="127"/>
      <c r="J21" s="127"/>
      <c r="K21" s="127"/>
      <c r="L21" s="127"/>
      <c r="M21" s="127"/>
      <c r="N21" s="127"/>
      <c r="O21" s="127"/>
      <c r="P21" s="47"/>
    </row>
    <row r="22" spans="1:16" x14ac:dyDescent="0.35">
      <c r="A22" s="47"/>
      <c r="B22" s="127"/>
      <c r="C22" s="127"/>
      <c r="D22" s="127"/>
      <c r="E22" s="127"/>
      <c r="F22" s="127"/>
      <c r="G22" s="127"/>
      <c r="H22" s="127"/>
      <c r="I22" s="127"/>
      <c r="J22" s="127"/>
      <c r="K22" s="127"/>
      <c r="L22" s="127"/>
      <c r="M22" s="127"/>
      <c r="N22" s="127"/>
      <c r="O22" s="127"/>
      <c r="P22" s="47"/>
    </row>
    <row r="23" spans="1:16" x14ac:dyDescent="0.35">
      <c r="A23" s="47"/>
      <c r="B23" s="127"/>
      <c r="C23" s="127"/>
      <c r="D23" s="127"/>
      <c r="E23" s="127"/>
      <c r="F23" s="127"/>
      <c r="G23" s="127"/>
      <c r="H23" s="127"/>
      <c r="I23" s="127"/>
      <c r="J23" s="127"/>
      <c r="K23" s="127"/>
      <c r="L23" s="127"/>
      <c r="M23" s="127"/>
      <c r="N23" s="127"/>
      <c r="O23" s="127"/>
      <c r="P23" s="47"/>
    </row>
    <row r="24" spans="1:16" x14ac:dyDescent="0.35">
      <c r="A24" s="47"/>
      <c r="B24" s="127"/>
      <c r="C24" s="127"/>
      <c r="D24" s="127"/>
      <c r="E24" s="127"/>
      <c r="F24" s="127"/>
      <c r="G24" s="127"/>
      <c r="H24" s="127"/>
      <c r="I24" s="127"/>
      <c r="J24" s="127"/>
      <c r="K24" s="127"/>
      <c r="L24" s="127"/>
      <c r="M24" s="127"/>
      <c r="N24" s="127"/>
      <c r="O24" s="127"/>
      <c r="P24" s="47"/>
    </row>
    <row r="25" spans="1:16" x14ac:dyDescent="0.35">
      <c r="A25" s="47"/>
      <c r="B25" s="127"/>
      <c r="C25" s="127"/>
      <c r="D25" s="127"/>
      <c r="E25" s="127"/>
      <c r="F25" s="127"/>
      <c r="G25" s="127"/>
      <c r="H25" s="127"/>
      <c r="I25" s="127"/>
      <c r="J25" s="127"/>
      <c r="K25" s="127"/>
      <c r="L25" s="127"/>
      <c r="M25" s="127"/>
      <c r="N25" s="127"/>
      <c r="O25" s="127"/>
      <c r="P25" s="47"/>
    </row>
  </sheetData>
  <sheetProtection algorithmName="SHA-512" hashValue="Qx4vnBsirSKM4qvtNAPLAo+8O/fJcTAImktn3uoIZnyBJ865T0RhaOadZbzW/liuN99HDgeRdHxtaVQb0TMHgQ==" saltValue="B8yJJwUcWBTi7prW7k/G/Q==" spinCount="100000" sheet="1" objects="1" scenarios="1"/>
  <mergeCells count="6">
    <mergeCell ref="B19:O25"/>
    <mergeCell ref="A2:L3"/>
    <mergeCell ref="M2:O3"/>
    <mergeCell ref="P2:P3"/>
    <mergeCell ref="A4:M5"/>
    <mergeCell ref="B8:F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tabColor rgb="FF2E75B6"/>
  </sheetPr>
  <dimension ref="A1:AMK1048576"/>
  <sheetViews>
    <sheetView zoomScale="124" zoomScaleNormal="124" zoomScalePageLayoutView="60" workbookViewId="0">
      <selection activeCell="H80" sqref="H80"/>
    </sheetView>
  </sheetViews>
  <sheetFormatPr defaultColWidth="9.1796875" defaultRowHeight="14.5" zeroHeight="1" x14ac:dyDescent="0.35"/>
  <cols>
    <col min="1" max="2" width="6" style="2" customWidth="1"/>
    <col min="3" max="3" width="33" style="2" bestFit="1" customWidth="1"/>
    <col min="4" max="4" width="33.26953125" style="2" customWidth="1"/>
    <col min="5" max="5" width="38.81640625" style="2" customWidth="1"/>
    <col min="6" max="6" width="27.81640625" style="2" bestFit="1" customWidth="1"/>
    <col min="7" max="7" width="10.7265625" style="2" customWidth="1"/>
    <col min="8" max="8" width="14.453125" style="2" bestFit="1" customWidth="1"/>
    <col min="9" max="9" width="29.26953125" style="2" bestFit="1" customWidth="1"/>
    <col min="10" max="10" width="28.7265625" style="2" customWidth="1"/>
    <col min="11" max="11" width="23.7265625" style="2" customWidth="1"/>
    <col min="12" max="12" width="20.7265625" style="2" customWidth="1"/>
    <col min="13" max="13" width="26.1796875" style="2" customWidth="1"/>
    <col min="14" max="14" width="21" style="2" customWidth="1"/>
    <col min="15" max="15" width="20.7265625" style="2" customWidth="1"/>
    <col min="16" max="16" width="11.7265625" style="2" customWidth="1"/>
    <col min="17" max="17" width="14.1796875" style="2" customWidth="1"/>
    <col min="18" max="18" width="18.81640625" style="2" customWidth="1"/>
    <col min="19" max="19" width="23.1796875" style="2" customWidth="1"/>
    <col min="20" max="21" width="15.7265625" style="2" customWidth="1"/>
    <col min="22" max="24" width="14.453125" style="2" customWidth="1"/>
    <col min="25" max="25" width="12.54296875" style="2" customWidth="1"/>
    <col min="26" max="26" width="11.54296875" style="2" hidden="1" customWidth="1"/>
    <col min="27" max="1025" width="9.1796875" style="2" hidden="1"/>
  </cols>
  <sheetData>
    <row r="1" spans="1:1025" x14ac:dyDescent="0.35">
      <c r="A1" s="3"/>
      <c r="B1" s="3"/>
      <c r="C1" s="3"/>
      <c r="D1" s="3"/>
      <c r="E1" s="3"/>
      <c r="F1" s="3"/>
      <c r="G1" s="3"/>
      <c r="H1" s="3"/>
      <c r="I1" s="3"/>
      <c r="J1" s="3"/>
      <c r="K1" s="3"/>
      <c r="L1" s="3"/>
      <c r="M1" s="3"/>
      <c r="N1" s="3"/>
      <c r="O1" s="3"/>
      <c r="P1" s="3"/>
      <c r="Q1" s="3"/>
      <c r="R1" s="3"/>
      <c r="S1" s="3"/>
      <c r="T1" s="3"/>
      <c r="U1" s="3"/>
      <c r="V1" s="3"/>
      <c r="W1" s="3"/>
      <c r="X1" s="3"/>
      <c r="Y1" s="3"/>
    </row>
    <row r="2" spans="1:1025" ht="26" x14ac:dyDescent="0.35">
      <c r="A2" s="3"/>
      <c r="B2" s="3"/>
      <c r="C2" s="134" t="s">
        <v>0</v>
      </c>
      <c r="D2" s="134"/>
      <c r="E2" s="134"/>
      <c r="F2" s="3"/>
      <c r="G2" s="3"/>
      <c r="H2" s="3"/>
      <c r="I2" s="3"/>
      <c r="J2" s="3"/>
      <c r="K2" s="3"/>
      <c r="L2" s="3"/>
      <c r="M2" s="3"/>
      <c r="N2" s="3"/>
      <c r="O2" s="3"/>
      <c r="P2" s="3"/>
      <c r="Q2" s="3"/>
      <c r="R2" s="3"/>
      <c r="S2" s="3"/>
      <c r="T2" s="3"/>
      <c r="U2" s="3"/>
      <c r="V2" s="3"/>
      <c r="W2" s="3"/>
      <c r="X2" s="3"/>
      <c r="Y2" s="3"/>
    </row>
    <row r="3" spans="1:1025" ht="21" customHeight="1" x14ac:dyDescent="0.35">
      <c r="A3" s="3"/>
      <c r="B3" s="3"/>
      <c r="C3" s="135" t="s">
        <v>94</v>
      </c>
      <c r="D3" s="135"/>
      <c r="E3" s="135"/>
      <c r="F3" s="3"/>
      <c r="G3" s="3"/>
      <c r="H3" s="3"/>
      <c r="I3" s="3"/>
      <c r="J3" s="3"/>
      <c r="K3" s="3"/>
      <c r="L3" s="3"/>
      <c r="M3" s="3"/>
      <c r="N3" s="3"/>
      <c r="O3" s="3"/>
      <c r="P3" s="3"/>
      <c r="Q3" s="3"/>
      <c r="R3" s="3"/>
      <c r="S3" s="3"/>
      <c r="T3" s="3"/>
      <c r="U3" s="3"/>
      <c r="V3" s="3"/>
      <c r="W3" s="3"/>
      <c r="X3" s="3"/>
      <c r="Y3" s="3"/>
    </row>
    <row r="4" spans="1:1025" ht="26.25" customHeight="1" x14ac:dyDescent="0.35">
      <c r="A4" s="3"/>
      <c r="B4" s="3"/>
      <c r="C4" s="135"/>
      <c r="D4" s="135"/>
      <c r="E4" s="135"/>
      <c r="F4" s="3"/>
      <c r="G4" s="3"/>
      <c r="H4" s="3"/>
      <c r="I4" s="3"/>
      <c r="J4" s="3"/>
      <c r="K4" s="3"/>
      <c r="L4" s="3"/>
      <c r="M4" s="3"/>
      <c r="N4" s="3"/>
      <c r="O4" s="3"/>
      <c r="P4" s="3"/>
      <c r="Q4" s="3"/>
      <c r="R4" s="3"/>
      <c r="S4" s="3"/>
      <c r="T4" s="3"/>
      <c r="U4" s="3"/>
      <c r="V4" s="3"/>
      <c r="W4" s="3"/>
      <c r="X4" s="3"/>
      <c r="Y4" s="3"/>
    </row>
    <row r="5" spans="1:1025" ht="25.5" customHeight="1" x14ac:dyDescent="0.35">
      <c r="A5" s="3"/>
      <c r="B5" s="3"/>
      <c r="C5" s="135"/>
      <c r="D5" s="135"/>
      <c r="E5" s="135"/>
      <c r="F5" s="3"/>
      <c r="G5" s="3"/>
      <c r="H5" s="3"/>
      <c r="I5" s="3"/>
      <c r="J5" s="3"/>
      <c r="K5" s="3"/>
      <c r="L5" s="3"/>
      <c r="M5" s="3"/>
      <c r="N5" s="3"/>
      <c r="O5" s="3"/>
      <c r="P5" s="3"/>
      <c r="Q5" s="3"/>
      <c r="R5" s="3"/>
      <c r="S5" s="3"/>
      <c r="T5" s="3"/>
      <c r="U5" s="3"/>
      <c r="V5" s="3"/>
      <c r="W5" s="3"/>
      <c r="X5" s="3"/>
      <c r="Y5" s="3"/>
    </row>
    <row r="6" spans="1:1025" ht="26" x14ac:dyDescent="0.6">
      <c r="A6" s="3"/>
      <c r="B6" s="3"/>
      <c r="C6" s="4"/>
      <c r="D6" s="5"/>
      <c r="E6" s="6"/>
      <c r="F6" s="3"/>
      <c r="G6" s="3"/>
      <c r="H6" s="3"/>
      <c r="I6" s="3"/>
      <c r="J6" s="3"/>
      <c r="K6" s="3"/>
      <c r="L6" s="3"/>
      <c r="M6" s="3"/>
      <c r="N6" s="3"/>
      <c r="O6" s="3"/>
      <c r="P6" s="3"/>
      <c r="Q6" s="3"/>
      <c r="R6" s="3"/>
      <c r="S6" s="3"/>
      <c r="T6" s="3"/>
      <c r="U6" s="3"/>
      <c r="V6" s="3"/>
      <c r="W6" s="3"/>
      <c r="X6" s="3"/>
      <c r="Y6" s="3"/>
    </row>
    <row r="7" spans="1:1025" ht="21" customHeight="1" x14ac:dyDescent="0.35">
      <c r="C7" s="137" t="s">
        <v>103</v>
      </c>
      <c r="D7" s="137"/>
      <c r="E7" s="137"/>
      <c r="F7" s="137"/>
      <c r="G7" s="137"/>
      <c r="H7" s="137"/>
      <c r="I7" s="137"/>
      <c r="J7" s="137"/>
    </row>
    <row r="8" spans="1:1025" ht="19.5" customHeight="1" x14ac:dyDescent="0.35">
      <c r="C8" s="137"/>
      <c r="D8" s="137"/>
      <c r="E8" s="137"/>
      <c r="F8" s="137"/>
      <c r="G8" s="137"/>
      <c r="H8" s="137"/>
      <c r="I8" s="137"/>
      <c r="J8" s="137"/>
    </row>
    <row r="9" spans="1:1025" ht="81.75" customHeight="1" x14ac:dyDescent="0.35">
      <c r="C9" s="136" t="s">
        <v>116</v>
      </c>
      <c r="D9" s="136"/>
      <c r="E9" s="136"/>
      <c r="F9" s="136"/>
      <c r="G9" s="136"/>
      <c r="H9" s="136"/>
      <c r="I9" s="136"/>
    </row>
    <row r="10" spans="1:1025" ht="23.25" customHeight="1" x14ac:dyDescent="0.55000000000000004">
      <c r="C10" s="133" t="s">
        <v>86</v>
      </c>
      <c r="D10" s="133"/>
      <c r="E10" s="7"/>
      <c r="F10" s="7"/>
      <c r="I10" s="8"/>
      <c r="J10" s="138"/>
      <c r="K10" s="139"/>
      <c r="L10" s="139"/>
      <c r="M10" s="139"/>
    </row>
    <row r="11" spans="1:1025" s="106" customFormat="1" ht="43.5" customHeight="1" thickBot="1" x14ac:dyDescent="0.4">
      <c r="A11" s="102"/>
      <c r="B11" s="102"/>
      <c r="C11" s="140" t="s">
        <v>99</v>
      </c>
      <c r="D11" s="140"/>
      <c r="E11" s="140"/>
      <c r="F11" s="140"/>
      <c r="G11" s="102"/>
      <c r="H11" s="102"/>
      <c r="I11" s="102"/>
      <c r="J11" s="138"/>
      <c r="K11" s="139"/>
      <c r="L11" s="107"/>
      <c r="M11" s="107"/>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c r="AHX11" s="102"/>
      <c r="AHY11" s="102"/>
      <c r="AHZ11" s="102"/>
      <c r="AIA11" s="102"/>
      <c r="AIB11" s="102"/>
      <c r="AIC11" s="102"/>
      <c r="AID11" s="102"/>
      <c r="AIE11" s="102"/>
      <c r="AIF11" s="102"/>
      <c r="AIG11" s="102"/>
      <c r="AIH11" s="102"/>
      <c r="AII11" s="102"/>
      <c r="AIJ11" s="102"/>
      <c r="AIK11" s="102"/>
      <c r="AIL11" s="102"/>
      <c r="AIM11" s="102"/>
      <c r="AIN11" s="102"/>
      <c r="AIO11" s="102"/>
      <c r="AIP11" s="102"/>
      <c r="AIQ11" s="102"/>
      <c r="AIR11" s="102"/>
      <c r="AIS11" s="102"/>
      <c r="AIT11" s="102"/>
      <c r="AIU11" s="102"/>
      <c r="AIV11" s="102"/>
      <c r="AIW11" s="102"/>
      <c r="AIX11" s="102"/>
      <c r="AIY11" s="102"/>
      <c r="AIZ11" s="102"/>
      <c r="AJA11" s="102"/>
      <c r="AJB11" s="102"/>
      <c r="AJC11" s="102"/>
      <c r="AJD11" s="102"/>
      <c r="AJE11" s="102"/>
      <c r="AJF11" s="102"/>
      <c r="AJG11" s="102"/>
      <c r="AJH11" s="102"/>
      <c r="AJI11" s="102"/>
      <c r="AJJ11" s="102"/>
      <c r="AJK11" s="102"/>
      <c r="AJL11" s="102"/>
      <c r="AJM11" s="102"/>
      <c r="AJN11" s="102"/>
      <c r="AJO11" s="102"/>
      <c r="AJP11" s="102"/>
      <c r="AJQ11" s="102"/>
      <c r="AJR11" s="102"/>
      <c r="AJS11" s="102"/>
      <c r="AJT11" s="102"/>
      <c r="AJU11" s="102"/>
      <c r="AJV11" s="102"/>
      <c r="AJW11" s="102"/>
      <c r="AJX11" s="102"/>
      <c r="AJY11" s="102"/>
      <c r="AJZ11" s="102"/>
      <c r="AKA11" s="102"/>
      <c r="AKB11" s="102"/>
      <c r="AKC11" s="102"/>
      <c r="AKD11" s="102"/>
      <c r="AKE11" s="102"/>
      <c r="AKF11" s="102"/>
      <c r="AKG11" s="102"/>
      <c r="AKH11" s="102"/>
      <c r="AKI11" s="102"/>
      <c r="AKJ11" s="102"/>
      <c r="AKK11" s="102"/>
      <c r="AKL11" s="102"/>
      <c r="AKM11" s="102"/>
      <c r="AKN11" s="102"/>
      <c r="AKO11" s="102"/>
      <c r="AKP11" s="102"/>
      <c r="AKQ11" s="102"/>
      <c r="AKR11" s="102"/>
      <c r="AKS11" s="102"/>
      <c r="AKT11" s="102"/>
      <c r="AKU11" s="102"/>
      <c r="AKV11" s="102"/>
      <c r="AKW11" s="102"/>
      <c r="AKX11" s="102"/>
      <c r="AKY11" s="102"/>
      <c r="AKZ11" s="102"/>
      <c r="ALA11" s="102"/>
      <c r="ALB11" s="102"/>
      <c r="ALC11" s="102"/>
      <c r="ALD11" s="102"/>
      <c r="ALE11" s="102"/>
      <c r="ALF11" s="102"/>
      <c r="ALG11" s="102"/>
      <c r="ALH11" s="102"/>
      <c r="ALI11" s="102"/>
      <c r="ALJ11" s="102"/>
      <c r="ALK11" s="102"/>
      <c r="ALL11" s="102"/>
      <c r="ALM11" s="102"/>
      <c r="ALN11" s="102"/>
      <c r="ALO11" s="102"/>
      <c r="ALP11" s="102"/>
      <c r="ALQ11" s="102"/>
      <c r="ALR11" s="102"/>
      <c r="ALS11" s="102"/>
      <c r="ALT11" s="102"/>
      <c r="ALU11" s="102"/>
      <c r="ALV11" s="102"/>
      <c r="ALW11" s="102"/>
      <c r="ALX11" s="102"/>
      <c r="ALY11" s="102"/>
      <c r="ALZ11" s="102"/>
      <c r="AMA11" s="102"/>
      <c r="AMB11" s="102"/>
      <c r="AMC11" s="102"/>
      <c r="AMD11" s="102"/>
      <c r="AME11" s="102"/>
      <c r="AMF11" s="102"/>
      <c r="AMG11" s="102"/>
      <c r="AMH11" s="102"/>
      <c r="AMI11" s="102"/>
      <c r="AMJ11" s="102"/>
      <c r="AMK11" s="102"/>
    </row>
    <row r="12" spans="1:1025" ht="21" customHeight="1" thickBot="1" x14ac:dyDescent="0.4">
      <c r="C12" s="141" t="s">
        <v>1</v>
      </c>
      <c r="D12" s="142" t="s">
        <v>88</v>
      </c>
      <c r="H12" s="9"/>
      <c r="I12" s="1"/>
      <c r="J12" s="74"/>
      <c r="K12" s="1"/>
      <c r="AMJ12"/>
      <c r="AMK12"/>
    </row>
    <row r="13" spans="1:1025" ht="21" customHeight="1" x14ac:dyDescent="0.35">
      <c r="C13" s="141"/>
      <c r="D13" s="142"/>
      <c r="H13" s="9"/>
      <c r="I13" s="1"/>
      <c r="J13" s="1"/>
      <c r="K13" s="1"/>
      <c r="AMJ13"/>
      <c r="AMK13"/>
    </row>
    <row r="14" spans="1:1025" ht="21" customHeight="1" thickBot="1" x14ac:dyDescent="0.4">
      <c r="C14" s="121"/>
      <c r="D14" s="126"/>
      <c r="E14" s="35"/>
      <c r="F14" s="35"/>
      <c r="G14" s="35"/>
      <c r="H14" s="1"/>
      <c r="I14" s="1"/>
      <c r="J14" s="1"/>
      <c r="K14" s="1"/>
      <c r="AMJ14"/>
      <c r="AMK14"/>
    </row>
    <row r="15" spans="1:1025" ht="21" customHeight="1" x14ac:dyDescent="0.55000000000000004">
      <c r="C15" s="36"/>
      <c r="D15" s="37"/>
      <c r="E15" s="35"/>
      <c r="F15" s="35"/>
      <c r="G15" s="35"/>
      <c r="H15" s="35"/>
      <c r="I15" s="35"/>
      <c r="J15" s="1"/>
      <c r="K15" s="1"/>
      <c r="L15" s="1"/>
      <c r="M15" s="1"/>
    </row>
    <row r="16" spans="1:1025" ht="21" customHeight="1" x14ac:dyDescent="0.55000000000000004">
      <c r="C16" s="133" t="s">
        <v>3</v>
      </c>
      <c r="D16" s="133"/>
      <c r="E16" s="10"/>
      <c r="F16" s="10"/>
      <c r="G16" s="35"/>
      <c r="H16" s="35"/>
      <c r="I16" s="35"/>
      <c r="J16" s="1"/>
      <c r="K16" s="1"/>
      <c r="L16" s="1"/>
      <c r="M16" s="1"/>
    </row>
    <row r="17" spans="1:1025" s="108" customFormat="1" ht="69" customHeight="1" thickBot="1" x14ac:dyDescent="0.4">
      <c r="C17" s="140" t="s">
        <v>109</v>
      </c>
      <c r="D17" s="140"/>
      <c r="E17" s="140"/>
      <c r="F17" s="140"/>
      <c r="G17" s="101"/>
      <c r="H17" s="101"/>
      <c r="I17" s="101"/>
      <c r="J17" s="101"/>
      <c r="K17" s="109"/>
      <c r="L17" s="109"/>
      <c r="M17" s="110"/>
      <c r="N17" s="110"/>
      <c r="O17" s="110"/>
      <c r="P17" s="102"/>
      <c r="Q17" s="102"/>
      <c r="R17" s="102"/>
      <c r="S17" s="102"/>
      <c r="T17" s="102"/>
      <c r="U17" s="102"/>
      <c r="V17" s="102"/>
    </row>
    <row r="18" spans="1:1025" ht="19.5" customHeight="1" thickBot="1" x14ac:dyDescent="0.4">
      <c r="A18" s="12"/>
      <c r="B18" s="12"/>
      <c r="C18" s="141" t="s">
        <v>4</v>
      </c>
      <c r="D18" s="143" t="s">
        <v>87</v>
      </c>
      <c r="E18" s="35"/>
      <c r="F18" s="35"/>
      <c r="G18" s="10"/>
      <c r="H18" s="10"/>
      <c r="I18" s="10"/>
      <c r="J18" s="10"/>
      <c r="K18" s="10"/>
      <c r="L18" s="10"/>
      <c r="M18" s="13"/>
      <c r="N18" s="144"/>
      <c r="O18" s="14"/>
    </row>
    <row r="19" spans="1:1025" ht="23.25" customHeight="1" x14ac:dyDescent="0.35">
      <c r="A19" s="12"/>
      <c r="B19" s="12"/>
      <c r="C19" s="141"/>
      <c r="D19" s="143"/>
      <c r="E19" s="35"/>
      <c r="F19" s="35"/>
      <c r="G19" s="38"/>
      <c r="H19" s="10"/>
      <c r="I19" s="10"/>
      <c r="J19" s="10"/>
      <c r="K19" s="11"/>
      <c r="L19" s="11"/>
      <c r="M19" s="13"/>
      <c r="N19" s="144"/>
      <c r="O19" s="14"/>
    </row>
    <row r="20" spans="1:1025" ht="16" thickBot="1" x14ac:dyDescent="0.4">
      <c r="A20" s="12"/>
      <c r="B20" s="12"/>
      <c r="C20" s="122"/>
      <c r="D20" s="55" t="str">
        <f>IF(C14="Greywater",IF(ISBLANK($C20),"",IF(ISERROR(VLOOKUP($C20,'2. Database'!$B$12:$E$19,4,FALSE())),"",VLOOKUP($C20,'2. Database'!$B$12:$E$19,4,FALSE()))),IF(ISBLANK($C20),"",IF(ISERROR(VLOOKUP($C20,'2. Database'!$B$12:$D$19,3,FALSE())),"",VLOOKUP($C20,'2. Database'!$B$12:$D$19,3,FALSE()))))</f>
        <v/>
      </c>
      <c r="E20" s="35"/>
      <c r="F20" s="35"/>
      <c r="G20" s="35"/>
      <c r="H20" s="35"/>
      <c r="I20" s="35"/>
      <c r="J20" s="35"/>
      <c r="M20" s="13"/>
      <c r="N20" s="14"/>
      <c r="O20" s="14"/>
    </row>
    <row r="21" spans="1:1025" ht="16" thickBot="1" x14ac:dyDescent="0.4">
      <c r="A21" s="12"/>
      <c r="B21" s="12"/>
      <c r="C21" s="35"/>
      <c r="D21" s="35"/>
      <c r="E21" s="35"/>
      <c r="F21" s="35"/>
      <c r="G21" s="35"/>
      <c r="H21" s="35"/>
      <c r="I21" s="35"/>
      <c r="J21" s="35"/>
      <c r="M21" s="13"/>
      <c r="N21" s="14"/>
      <c r="O21" s="14"/>
    </row>
    <row r="22" spans="1:1025" ht="15.75" customHeight="1" thickBot="1" x14ac:dyDescent="0.4">
      <c r="A22" s="12"/>
      <c r="B22" s="12"/>
      <c r="C22" s="146" t="s">
        <v>6</v>
      </c>
      <c r="D22" s="143" t="s">
        <v>5</v>
      </c>
      <c r="E22" s="35"/>
      <c r="F22" s="35"/>
      <c r="G22" s="60"/>
      <c r="H22" s="60"/>
      <c r="I22" s="60"/>
      <c r="M22" s="13"/>
      <c r="N22" s="14"/>
      <c r="O22" s="14"/>
    </row>
    <row r="23" spans="1:1025" ht="18.5" x14ac:dyDescent="0.35">
      <c r="A23" s="12"/>
      <c r="B23" s="12"/>
      <c r="C23" s="146"/>
      <c r="D23" s="143"/>
      <c r="E23" s="35"/>
      <c r="F23" s="35"/>
      <c r="G23" s="60"/>
      <c r="H23" s="60"/>
      <c r="I23" s="60"/>
      <c r="M23" s="13"/>
      <c r="N23" s="14"/>
      <c r="O23" s="14"/>
    </row>
    <row r="24" spans="1:1025" ht="16" thickBot="1" x14ac:dyDescent="0.4">
      <c r="A24" s="12"/>
      <c r="B24" s="12"/>
      <c r="C24" s="122"/>
      <c r="D24" s="55" t="str">
        <f>IF(C14="Greywater",IF(ISBLANK($C24),"",IF(ISERROR(VLOOKUP($C24,'2. Database'!$C$13:$E$19,3,FALSE())),"",VLOOKUP($C24,'2. Database'!$C$13:$E$19,3,FALSE()))),IF(ISBLANK($C24),"",IF(ISERROR(VLOOKUP($C24,'2. Database'!$C$13:$D$19,2,FALSE())),"",VLOOKUP($C24,'2. Database'!$C$12:$D$19,2,FALSE()))))</f>
        <v/>
      </c>
      <c r="E24" s="35"/>
      <c r="F24" s="35"/>
      <c r="G24" s="35"/>
      <c r="H24" s="35"/>
      <c r="I24" s="35"/>
      <c r="M24" s="13"/>
      <c r="N24" s="14"/>
      <c r="O24" s="14"/>
    </row>
    <row r="25" spans="1:1025" ht="47.25" customHeight="1" x14ac:dyDescent="0.55000000000000004">
      <c r="A25" s="12"/>
      <c r="B25" s="12"/>
      <c r="C25" s="133" t="s">
        <v>80</v>
      </c>
      <c r="D25" s="133"/>
      <c r="E25" s="35"/>
      <c r="F25" s="35"/>
      <c r="K25" s="13"/>
      <c r="L25" s="14"/>
      <c r="M25" s="14"/>
      <c r="AMJ25"/>
      <c r="AMK25"/>
    </row>
    <row r="26" spans="1:1025" ht="66" customHeight="1" thickBot="1" x14ac:dyDescent="0.4">
      <c r="A26" s="12"/>
      <c r="B26" s="12"/>
      <c r="C26" s="140" t="s">
        <v>110</v>
      </c>
      <c r="D26" s="140"/>
      <c r="E26" s="140"/>
      <c r="F26" s="140"/>
      <c r="K26" s="13"/>
      <c r="L26" s="14"/>
      <c r="M26" s="14"/>
      <c r="AMJ26"/>
      <c r="AMK26"/>
    </row>
    <row r="27" spans="1:1025" ht="15.5" x14ac:dyDescent="0.35">
      <c r="A27" s="12"/>
      <c r="B27" s="12"/>
      <c r="C27" s="120" t="s">
        <v>97</v>
      </c>
      <c r="D27" s="35"/>
      <c r="E27" s="35"/>
      <c r="F27" s="35"/>
      <c r="K27" s="13"/>
      <c r="L27" s="14"/>
      <c r="M27" s="14"/>
      <c r="AMJ27"/>
      <c r="AMK27"/>
    </row>
    <row r="28" spans="1:1025" ht="16" thickBot="1" x14ac:dyDescent="0.4">
      <c r="A28" s="12"/>
      <c r="B28" s="12"/>
      <c r="C28" s="58" t="str">
        <f>IF(ISNONTEXT($D20),IFERROR(D$14/D$20,"Select an HLR"),IFERROR(D$14/D$24,"Select an HLR"))</f>
        <v>Select an HLR</v>
      </c>
      <c r="E28" s="35"/>
      <c r="F28" s="35"/>
      <c r="K28" s="13"/>
      <c r="L28" s="119"/>
      <c r="M28" s="119"/>
      <c r="AMJ28"/>
      <c r="AMK28"/>
    </row>
    <row r="29" spans="1:1025" ht="27" customHeight="1" x14ac:dyDescent="0.35">
      <c r="F29" s="35"/>
      <c r="G29" s="35"/>
      <c r="H29" s="35"/>
      <c r="I29" s="35"/>
      <c r="J29" s="35"/>
      <c r="M29" s="13"/>
      <c r="N29" s="14"/>
      <c r="O29" s="14"/>
    </row>
    <row r="30" spans="1:1025" s="106" customFormat="1" ht="237" customHeight="1" x14ac:dyDescent="0.35">
      <c r="A30" s="100"/>
      <c r="B30" s="100"/>
      <c r="C30" s="140" t="s">
        <v>111</v>
      </c>
      <c r="D30" s="140"/>
      <c r="E30" s="140"/>
      <c r="F30" s="140"/>
      <c r="G30" s="101"/>
      <c r="H30" s="102"/>
      <c r="I30" s="102"/>
      <c r="J30" s="102"/>
      <c r="K30" s="102"/>
      <c r="L30" s="102"/>
      <c r="M30" s="103"/>
      <c r="N30" s="104"/>
      <c r="O30" s="104"/>
      <c r="P30" s="102"/>
      <c r="Q30" s="102"/>
      <c r="R30" s="105"/>
      <c r="S30" s="105"/>
      <c r="T30" s="105"/>
      <c r="U30" s="105"/>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c r="IO30" s="102"/>
      <c r="IP30" s="102"/>
      <c r="IQ30" s="102"/>
      <c r="IR30" s="102"/>
      <c r="IS30" s="102"/>
      <c r="IT30" s="102"/>
      <c r="IU30" s="102"/>
      <c r="IV30" s="102"/>
      <c r="IW30" s="102"/>
      <c r="IX30" s="102"/>
      <c r="IY30" s="102"/>
      <c r="IZ30" s="102"/>
      <c r="JA30" s="102"/>
      <c r="JB30" s="102"/>
      <c r="JC30" s="102"/>
      <c r="JD30" s="102"/>
      <c r="JE30" s="102"/>
      <c r="JF30" s="102"/>
      <c r="JG30" s="102"/>
      <c r="JH30" s="102"/>
      <c r="JI30" s="102"/>
      <c r="JJ30" s="102"/>
      <c r="JK30" s="102"/>
      <c r="JL30" s="102"/>
      <c r="JM30" s="102"/>
      <c r="JN30" s="102"/>
      <c r="JO30" s="102"/>
      <c r="JP30" s="102"/>
      <c r="JQ30" s="102"/>
      <c r="JR30" s="102"/>
      <c r="JS30" s="102"/>
      <c r="JT30" s="102"/>
      <c r="JU30" s="102"/>
      <c r="JV30" s="102"/>
      <c r="JW30" s="102"/>
      <c r="JX30" s="102"/>
      <c r="JY30" s="102"/>
      <c r="JZ30" s="102"/>
      <c r="KA30" s="102"/>
      <c r="KB30" s="102"/>
      <c r="KC30" s="102"/>
      <c r="KD30" s="102"/>
      <c r="KE30" s="102"/>
      <c r="KF30" s="102"/>
      <c r="KG30" s="102"/>
      <c r="KH30" s="102"/>
      <c r="KI30" s="102"/>
      <c r="KJ30" s="102"/>
      <c r="KK30" s="102"/>
      <c r="KL30" s="102"/>
      <c r="KM30" s="102"/>
      <c r="KN30" s="102"/>
      <c r="KO30" s="102"/>
      <c r="KP30" s="102"/>
      <c r="KQ30" s="102"/>
      <c r="KR30" s="102"/>
      <c r="KS30" s="102"/>
      <c r="KT30" s="102"/>
      <c r="KU30" s="102"/>
      <c r="KV30" s="102"/>
      <c r="KW30" s="102"/>
      <c r="KX30" s="102"/>
      <c r="KY30" s="102"/>
      <c r="KZ30" s="102"/>
      <c r="LA30" s="102"/>
      <c r="LB30" s="102"/>
      <c r="LC30" s="102"/>
      <c r="LD30" s="102"/>
      <c r="LE30" s="102"/>
      <c r="LF30" s="102"/>
      <c r="LG30" s="102"/>
      <c r="LH30" s="102"/>
      <c r="LI30" s="102"/>
      <c r="LJ30" s="102"/>
      <c r="LK30" s="102"/>
      <c r="LL30" s="102"/>
      <c r="LM30" s="102"/>
      <c r="LN30" s="102"/>
      <c r="LO30" s="102"/>
      <c r="LP30" s="102"/>
      <c r="LQ30" s="102"/>
      <c r="LR30" s="102"/>
      <c r="LS30" s="102"/>
      <c r="LT30" s="102"/>
      <c r="LU30" s="102"/>
      <c r="LV30" s="102"/>
      <c r="LW30" s="102"/>
      <c r="LX30" s="102"/>
      <c r="LY30" s="102"/>
      <c r="LZ30" s="102"/>
      <c r="MA30" s="102"/>
      <c r="MB30" s="102"/>
      <c r="MC30" s="102"/>
      <c r="MD30" s="102"/>
      <c r="ME30" s="102"/>
      <c r="MF30" s="102"/>
      <c r="MG30" s="102"/>
      <c r="MH30" s="102"/>
      <c r="MI30" s="102"/>
      <c r="MJ30" s="102"/>
      <c r="MK30" s="102"/>
      <c r="ML30" s="102"/>
      <c r="MM30" s="102"/>
      <c r="MN30" s="102"/>
      <c r="MO30" s="102"/>
      <c r="MP30" s="102"/>
      <c r="MQ30" s="102"/>
      <c r="MR30" s="102"/>
      <c r="MS30" s="102"/>
      <c r="MT30" s="102"/>
      <c r="MU30" s="102"/>
      <c r="MV30" s="102"/>
      <c r="MW30" s="102"/>
      <c r="MX30" s="102"/>
      <c r="MY30" s="102"/>
      <c r="MZ30" s="102"/>
      <c r="NA30" s="102"/>
      <c r="NB30" s="102"/>
      <c r="NC30" s="102"/>
      <c r="ND30" s="102"/>
      <c r="NE30" s="102"/>
      <c r="NF30" s="102"/>
      <c r="NG30" s="102"/>
      <c r="NH30" s="102"/>
      <c r="NI30" s="102"/>
      <c r="NJ30" s="102"/>
      <c r="NK30" s="102"/>
      <c r="NL30" s="102"/>
      <c r="NM30" s="102"/>
      <c r="NN30" s="102"/>
      <c r="NO30" s="102"/>
      <c r="NP30" s="102"/>
      <c r="NQ30" s="102"/>
      <c r="NR30" s="102"/>
      <c r="NS30" s="102"/>
      <c r="NT30" s="102"/>
      <c r="NU30" s="102"/>
      <c r="NV30" s="102"/>
      <c r="NW30" s="102"/>
      <c r="NX30" s="102"/>
      <c r="NY30" s="102"/>
      <c r="NZ30" s="102"/>
      <c r="OA30" s="102"/>
      <c r="OB30" s="102"/>
      <c r="OC30" s="102"/>
      <c r="OD30" s="102"/>
      <c r="OE30" s="102"/>
      <c r="OF30" s="102"/>
      <c r="OG30" s="102"/>
      <c r="OH30" s="102"/>
      <c r="OI30" s="102"/>
      <c r="OJ30" s="102"/>
      <c r="OK30" s="102"/>
      <c r="OL30" s="102"/>
      <c r="OM30" s="102"/>
      <c r="ON30" s="102"/>
      <c r="OO30" s="102"/>
      <c r="OP30" s="102"/>
      <c r="OQ30" s="102"/>
      <c r="OR30" s="102"/>
      <c r="OS30" s="102"/>
      <c r="OT30" s="102"/>
      <c r="OU30" s="102"/>
      <c r="OV30" s="102"/>
      <c r="OW30" s="102"/>
      <c r="OX30" s="102"/>
      <c r="OY30" s="102"/>
      <c r="OZ30" s="102"/>
      <c r="PA30" s="102"/>
      <c r="PB30" s="102"/>
      <c r="PC30" s="102"/>
      <c r="PD30" s="102"/>
      <c r="PE30" s="102"/>
      <c r="PF30" s="102"/>
      <c r="PG30" s="102"/>
      <c r="PH30" s="102"/>
      <c r="PI30" s="102"/>
      <c r="PJ30" s="102"/>
      <c r="PK30" s="102"/>
      <c r="PL30" s="102"/>
      <c r="PM30" s="102"/>
      <c r="PN30" s="102"/>
      <c r="PO30" s="102"/>
      <c r="PP30" s="102"/>
      <c r="PQ30" s="102"/>
      <c r="PR30" s="102"/>
      <c r="PS30" s="102"/>
      <c r="PT30" s="102"/>
      <c r="PU30" s="102"/>
      <c r="PV30" s="102"/>
      <c r="PW30" s="102"/>
      <c r="PX30" s="102"/>
      <c r="PY30" s="102"/>
      <c r="PZ30" s="102"/>
      <c r="QA30" s="102"/>
      <c r="QB30" s="102"/>
      <c r="QC30" s="102"/>
      <c r="QD30" s="102"/>
      <c r="QE30" s="102"/>
      <c r="QF30" s="102"/>
      <c r="QG30" s="102"/>
      <c r="QH30" s="102"/>
      <c r="QI30" s="102"/>
      <c r="QJ30" s="102"/>
      <c r="QK30" s="102"/>
      <c r="QL30" s="102"/>
      <c r="QM30" s="102"/>
      <c r="QN30" s="102"/>
      <c r="QO30" s="102"/>
      <c r="QP30" s="102"/>
      <c r="QQ30" s="102"/>
      <c r="QR30" s="102"/>
      <c r="QS30" s="102"/>
      <c r="QT30" s="102"/>
      <c r="QU30" s="102"/>
      <c r="QV30" s="102"/>
      <c r="QW30" s="102"/>
      <c r="QX30" s="102"/>
      <c r="QY30" s="102"/>
      <c r="QZ30" s="102"/>
      <c r="RA30" s="102"/>
      <c r="RB30" s="102"/>
      <c r="RC30" s="102"/>
      <c r="RD30" s="102"/>
      <c r="RE30" s="102"/>
      <c r="RF30" s="102"/>
      <c r="RG30" s="102"/>
      <c r="RH30" s="102"/>
      <c r="RI30" s="102"/>
      <c r="RJ30" s="102"/>
      <c r="RK30" s="102"/>
      <c r="RL30" s="102"/>
      <c r="RM30" s="102"/>
      <c r="RN30" s="102"/>
      <c r="RO30" s="102"/>
      <c r="RP30" s="102"/>
      <c r="RQ30" s="102"/>
      <c r="RR30" s="102"/>
      <c r="RS30" s="102"/>
      <c r="RT30" s="102"/>
      <c r="RU30" s="102"/>
      <c r="RV30" s="102"/>
      <c r="RW30" s="102"/>
      <c r="RX30" s="102"/>
      <c r="RY30" s="102"/>
      <c r="RZ30" s="102"/>
      <c r="SA30" s="102"/>
      <c r="SB30" s="102"/>
      <c r="SC30" s="102"/>
      <c r="SD30" s="102"/>
      <c r="SE30" s="102"/>
      <c r="SF30" s="102"/>
      <c r="SG30" s="102"/>
      <c r="SH30" s="102"/>
      <c r="SI30" s="102"/>
      <c r="SJ30" s="102"/>
      <c r="SK30" s="102"/>
      <c r="SL30" s="102"/>
      <c r="SM30" s="102"/>
      <c r="SN30" s="102"/>
      <c r="SO30" s="102"/>
      <c r="SP30" s="102"/>
      <c r="SQ30" s="102"/>
      <c r="SR30" s="102"/>
      <c r="SS30" s="102"/>
      <c r="ST30" s="102"/>
      <c r="SU30" s="102"/>
      <c r="SV30" s="102"/>
      <c r="SW30" s="102"/>
      <c r="SX30" s="102"/>
      <c r="SY30" s="102"/>
      <c r="SZ30" s="102"/>
      <c r="TA30" s="102"/>
      <c r="TB30" s="102"/>
      <c r="TC30" s="102"/>
      <c r="TD30" s="102"/>
      <c r="TE30" s="102"/>
      <c r="TF30" s="102"/>
      <c r="TG30" s="102"/>
      <c r="TH30" s="102"/>
      <c r="TI30" s="102"/>
      <c r="TJ30" s="102"/>
      <c r="TK30" s="102"/>
      <c r="TL30" s="102"/>
      <c r="TM30" s="102"/>
      <c r="TN30" s="102"/>
      <c r="TO30" s="102"/>
      <c r="TP30" s="102"/>
      <c r="TQ30" s="102"/>
      <c r="TR30" s="102"/>
      <c r="TS30" s="102"/>
      <c r="TT30" s="102"/>
      <c r="TU30" s="102"/>
      <c r="TV30" s="102"/>
      <c r="TW30" s="102"/>
      <c r="TX30" s="102"/>
      <c r="TY30" s="102"/>
      <c r="TZ30" s="102"/>
      <c r="UA30" s="102"/>
      <c r="UB30" s="102"/>
      <c r="UC30" s="102"/>
      <c r="UD30" s="102"/>
      <c r="UE30" s="102"/>
      <c r="UF30" s="102"/>
      <c r="UG30" s="102"/>
      <c r="UH30" s="102"/>
      <c r="UI30" s="102"/>
      <c r="UJ30" s="102"/>
      <c r="UK30" s="102"/>
      <c r="UL30" s="102"/>
      <c r="UM30" s="102"/>
      <c r="UN30" s="102"/>
      <c r="UO30" s="102"/>
      <c r="UP30" s="102"/>
      <c r="UQ30" s="102"/>
      <c r="UR30" s="102"/>
      <c r="US30" s="102"/>
      <c r="UT30" s="102"/>
      <c r="UU30" s="102"/>
      <c r="UV30" s="102"/>
      <c r="UW30" s="102"/>
      <c r="UX30" s="102"/>
      <c r="UY30" s="102"/>
      <c r="UZ30" s="102"/>
      <c r="VA30" s="102"/>
      <c r="VB30" s="102"/>
      <c r="VC30" s="102"/>
      <c r="VD30" s="102"/>
      <c r="VE30" s="102"/>
      <c r="VF30" s="102"/>
      <c r="VG30" s="102"/>
      <c r="VH30" s="102"/>
      <c r="VI30" s="102"/>
      <c r="VJ30" s="102"/>
      <c r="VK30" s="102"/>
      <c r="VL30" s="102"/>
      <c r="VM30" s="102"/>
      <c r="VN30" s="102"/>
      <c r="VO30" s="102"/>
      <c r="VP30" s="102"/>
      <c r="VQ30" s="102"/>
      <c r="VR30" s="102"/>
      <c r="VS30" s="102"/>
      <c r="VT30" s="102"/>
      <c r="VU30" s="102"/>
      <c r="VV30" s="102"/>
      <c r="VW30" s="102"/>
      <c r="VX30" s="102"/>
      <c r="VY30" s="102"/>
      <c r="VZ30" s="102"/>
      <c r="WA30" s="102"/>
      <c r="WB30" s="102"/>
      <c r="WC30" s="102"/>
      <c r="WD30" s="102"/>
      <c r="WE30" s="102"/>
      <c r="WF30" s="102"/>
      <c r="WG30" s="102"/>
      <c r="WH30" s="102"/>
      <c r="WI30" s="102"/>
      <c r="WJ30" s="102"/>
      <c r="WK30" s="102"/>
      <c r="WL30" s="102"/>
      <c r="WM30" s="102"/>
      <c r="WN30" s="102"/>
      <c r="WO30" s="102"/>
      <c r="WP30" s="102"/>
      <c r="WQ30" s="102"/>
      <c r="WR30" s="102"/>
      <c r="WS30" s="102"/>
      <c r="WT30" s="102"/>
      <c r="WU30" s="102"/>
      <c r="WV30" s="102"/>
      <c r="WW30" s="102"/>
      <c r="WX30" s="102"/>
      <c r="WY30" s="102"/>
      <c r="WZ30" s="102"/>
      <c r="XA30" s="102"/>
      <c r="XB30" s="102"/>
      <c r="XC30" s="102"/>
      <c r="XD30" s="102"/>
      <c r="XE30" s="102"/>
      <c r="XF30" s="102"/>
      <c r="XG30" s="102"/>
      <c r="XH30" s="102"/>
      <c r="XI30" s="102"/>
      <c r="XJ30" s="102"/>
      <c r="XK30" s="102"/>
      <c r="XL30" s="102"/>
      <c r="XM30" s="102"/>
      <c r="XN30" s="102"/>
      <c r="XO30" s="102"/>
      <c r="XP30" s="102"/>
      <c r="XQ30" s="102"/>
      <c r="XR30" s="102"/>
      <c r="XS30" s="102"/>
      <c r="XT30" s="102"/>
      <c r="XU30" s="102"/>
      <c r="XV30" s="102"/>
      <c r="XW30" s="102"/>
      <c r="XX30" s="102"/>
      <c r="XY30" s="102"/>
      <c r="XZ30" s="102"/>
      <c r="YA30" s="102"/>
      <c r="YB30" s="102"/>
      <c r="YC30" s="102"/>
      <c r="YD30" s="102"/>
      <c r="YE30" s="102"/>
      <c r="YF30" s="102"/>
      <c r="YG30" s="102"/>
      <c r="YH30" s="102"/>
      <c r="YI30" s="102"/>
      <c r="YJ30" s="102"/>
      <c r="YK30" s="102"/>
      <c r="YL30" s="102"/>
      <c r="YM30" s="102"/>
      <c r="YN30" s="102"/>
      <c r="YO30" s="102"/>
      <c r="YP30" s="102"/>
      <c r="YQ30" s="102"/>
      <c r="YR30" s="102"/>
      <c r="YS30" s="102"/>
      <c r="YT30" s="102"/>
      <c r="YU30" s="102"/>
      <c r="YV30" s="102"/>
      <c r="YW30" s="102"/>
      <c r="YX30" s="102"/>
      <c r="YY30" s="102"/>
      <c r="YZ30" s="102"/>
      <c r="ZA30" s="102"/>
      <c r="ZB30" s="102"/>
      <c r="ZC30" s="102"/>
      <c r="ZD30" s="102"/>
      <c r="ZE30" s="102"/>
      <c r="ZF30" s="102"/>
      <c r="ZG30" s="102"/>
      <c r="ZH30" s="102"/>
      <c r="ZI30" s="102"/>
      <c r="ZJ30" s="102"/>
      <c r="ZK30" s="102"/>
      <c r="ZL30" s="102"/>
      <c r="ZM30" s="102"/>
      <c r="ZN30" s="102"/>
      <c r="ZO30" s="102"/>
      <c r="ZP30" s="102"/>
      <c r="ZQ30" s="102"/>
      <c r="ZR30" s="102"/>
      <c r="ZS30" s="102"/>
      <c r="ZT30" s="102"/>
      <c r="ZU30" s="102"/>
      <c r="ZV30" s="102"/>
      <c r="ZW30" s="102"/>
      <c r="ZX30" s="102"/>
      <c r="ZY30" s="102"/>
      <c r="ZZ30" s="102"/>
      <c r="AAA30" s="102"/>
      <c r="AAB30" s="102"/>
      <c r="AAC30" s="102"/>
      <c r="AAD30" s="102"/>
      <c r="AAE30" s="102"/>
      <c r="AAF30" s="102"/>
      <c r="AAG30" s="102"/>
      <c r="AAH30" s="102"/>
      <c r="AAI30" s="102"/>
      <c r="AAJ30" s="102"/>
      <c r="AAK30" s="102"/>
      <c r="AAL30" s="102"/>
      <c r="AAM30" s="102"/>
      <c r="AAN30" s="102"/>
      <c r="AAO30" s="102"/>
      <c r="AAP30" s="102"/>
      <c r="AAQ30" s="102"/>
      <c r="AAR30" s="102"/>
      <c r="AAS30" s="102"/>
      <c r="AAT30" s="102"/>
      <c r="AAU30" s="102"/>
      <c r="AAV30" s="102"/>
      <c r="AAW30" s="102"/>
      <c r="AAX30" s="102"/>
      <c r="AAY30" s="102"/>
      <c r="AAZ30" s="102"/>
      <c r="ABA30" s="102"/>
      <c r="ABB30" s="102"/>
      <c r="ABC30" s="102"/>
      <c r="ABD30" s="102"/>
      <c r="ABE30" s="102"/>
      <c r="ABF30" s="102"/>
      <c r="ABG30" s="102"/>
      <c r="ABH30" s="102"/>
      <c r="ABI30" s="102"/>
      <c r="ABJ30" s="102"/>
      <c r="ABK30" s="102"/>
      <c r="ABL30" s="102"/>
      <c r="ABM30" s="102"/>
      <c r="ABN30" s="102"/>
      <c r="ABO30" s="102"/>
      <c r="ABP30" s="102"/>
      <c r="ABQ30" s="102"/>
      <c r="ABR30" s="102"/>
      <c r="ABS30" s="102"/>
      <c r="ABT30" s="102"/>
      <c r="ABU30" s="102"/>
      <c r="ABV30" s="102"/>
      <c r="ABW30" s="102"/>
      <c r="ABX30" s="102"/>
      <c r="ABY30" s="102"/>
      <c r="ABZ30" s="102"/>
      <c r="ACA30" s="102"/>
      <c r="ACB30" s="102"/>
      <c r="ACC30" s="102"/>
      <c r="ACD30" s="102"/>
      <c r="ACE30" s="102"/>
      <c r="ACF30" s="102"/>
      <c r="ACG30" s="102"/>
      <c r="ACH30" s="102"/>
      <c r="ACI30" s="102"/>
      <c r="ACJ30" s="102"/>
      <c r="ACK30" s="102"/>
      <c r="ACL30" s="102"/>
      <c r="ACM30" s="102"/>
      <c r="ACN30" s="102"/>
      <c r="ACO30" s="102"/>
      <c r="ACP30" s="102"/>
      <c r="ACQ30" s="102"/>
      <c r="ACR30" s="102"/>
      <c r="ACS30" s="102"/>
      <c r="ACT30" s="102"/>
      <c r="ACU30" s="102"/>
      <c r="ACV30" s="102"/>
      <c r="ACW30" s="102"/>
      <c r="ACX30" s="102"/>
      <c r="ACY30" s="102"/>
      <c r="ACZ30" s="102"/>
      <c r="ADA30" s="102"/>
      <c r="ADB30" s="102"/>
      <c r="ADC30" s="102"/>
      <c r="ADD30" s="102"/>
      <c r="ADE30" s="102"/>
      <c r="ADF30" s="102"/>
      <c r="ADG30" s="102"/>
      <c r="ADH30" s="102"/>
      <c r="ADI30" s="102"/>
      <c r="ADJ30" s="102"/>
      <c r="ADK30" s="102"/>
      <c r="ADL30" s="102"/>
      <c r="ADM30" s="102"/>
      <c r="ADN30" s="102"/>
      <c r="ADO30" s="102"/>
      <c r="ADP30" s="102"/>
      <c r="ADQ30" s="102"/>
      <c r="ADR30" s="102"/>
      <c r="ADS30" s="102"/>
      <c r="ADT30" s="102"/>
      <c r="ADU30" s="102"/>
      <c r="ADV30" s="102"/>
      <c r="ADW30" s="102"/>
      <c r="ADX30" s="102"/>
      <c r="ADY30" s="102"/>
      <c r="ADZ30" s="102"/>
      <c r="AEA30" s="102"/>
      <c r="AEB30" s="102"/>
      <c r="AEC30" s="102"/>
      <c r="AED30" s="102"/>
      <c r="AEE30" s="102"/>
      <c r="AEF30" s="102"/>
      <c r="AEG30" s="102"/>
      <c r="AEH30" s="102"/>
      <c r="AEI30" s="102"/>
      <c r="AEJ30" s="102"/>
      <c r="AEK30" s="102"/>
      <c r="AEL30" s="102"/>
      <c r="AEM30" s="102"/>
      <c r="AEN30" s="102"/>
      <c r="AEO30" s="102"/>
      <c r="AEP30" s="102"/>
      <c r="AEQ30" s="102"/>
      <c r="AER30" s="102"/>
      <c r="AES30" s="102"/>
      <c r="AET30" s="102"/>
      <c r="AEU30" s="102"/>
      <c r="AEV30" s="102"/>
      <c r="AEW30" s="102"/>
      <c r="AEX30" s="102"/>
      <c r="AEY30" s="102"/>
      <c r="AEZ30" s="102"/>
      <c r="AFA30" s="102"/>
      <c r="AFB30" s="102"/>
      <c r="AFC30" s="102"/>
      <c r="AFD30" s="102"/>
      <c r="AFE30" s="102"/>
      <c r="AFF30" s="102"/>
      <c r="AFG30" s="102"/>
      <c r="AFH30" s="102"/>
      <c r="AFI30" s="102"/>
      <c r="AFJ30" s="102"/>
      <c r="AFK30" s="102"/>
      <c r="AFL30" s="102"/>
      <c r="AFM30" s="102"/>
      <c r="AFN30" s="102"/>
      <c r="AFO30" s="102"/>
      <c r="AFP30" s="102"/>
      <c r="AFQ30" s="102"/>
      <c r="AFR30" s="102"/>
      <c r="AFS30" s="102"/>
      <c r="AFT30" s="102"/>
      <c r="AFU30" s="102"/>
      <c r="AFV30" s="102"/>
      <c r="AFW30" s="102"/>
      <c r="AFX30" s="102"/>
      <c r="AFY30" s="102"/>
      <c r="AFZ30" s="102"/>
      <c r="AGA30" s="102"/>
      <c r="AGB30" s="102"/>
      <c r="AGC30" s="102"/>
      <c r="AGD30" s="102"/>
      <c r="AGE30" s="102"/>
      <c r="AGF30" s="102"/>
      <c r="AGG30" s="102"/>
      <c r="AGH30" s="102"/>
      <c r="AGI30" s="102"/>
      <c r="AGJ30" s="102"/>
      <c r="AGK30" s="102"/>
      <c r="AGL30" s="102"/>
      <c r="AGM30" s="102"/>
      <c r="AGN30" s="102"/>
      <c r="AGO30" s="102"/>
      <c r="AGP30" s="102"/>
      <c r="AGQ30" s="102"/>
      <c r="AGR30" s="102"/>
      <c r="AGS30" s="102"/>
      <c r="AGT30" s="102"/>
      <c r="AGU30" s="102"/>
      <c r="AGV30" s="102"/>
      <c r="AGW30" s="102"/>
      <c r="AGX30" s="102"/>
      <c r="AGY30" s="102"/>
      <c r="AGZ30" s="102"/>
      <c r="AHA30" s="102"/>
      <c r="AHB30" s="102"/>
      <c r="AHC30" s="102"/>
      <c r="AHD30" s="102"/>
      <c r="AHE30" s="102"/>
      <c r="AHF30" s="102"/>
      <c r="AHG30" s="102"/>
      <c r="AHH30" s="102"/>
      <c r="AHI30" s="102"/>
      <c r="AHJ30" s="102"/>
      <c r="AHK30" s="102"/>
      <c r="AHL30" s="102"/>
      <c r="AHM30" s="102"/>
      <c r="AHN30" s="102"/>
      <c r="AHO30" s="102"/>
      <c r="AHP30" s="102"/>
      <c r="AHQ30" s="102"/>
      <c r="AHR30" s="102"/>
      <c r="AHS30" s="102"/>
      <c r="AHT30" s="102"/>
      <c r="AHU30" s="102"/>
      <c r="AHV30" s="102"/>
      <c r="AHW30" s="102"/>
      <c r="AHX30" s="102"/>
      <c r="AHY30" s="102"/>
      <c r="AHZ30" s="102"/>
      <c r="AIA30" s="102"/>
      <c r="AIB30" s="102"/>
      <c r="AIC30" s="102"/>
      <c r="AID30" s="102"/>
      <c r="AIE30" s="102"/>
      <c r="AIF30" s="102"/>
      <c r="AIG30" s="102"/>
      <c r="AIH30" s="102"/>
      <c r="AII30" s="102"/>
      <c r="AIJ30" s="102"/>
      <c r="AIK30" s="102"/>
      <c r="AIL30" s="102"/>
      <c r="AIM30" s="102"/>
      <c r="AIN30" s="102"/>
      <c r="AIO30" s="102"/>
      <c r="AIP30" s="102"/>
      <c r="AIQ30" s="102"/>
      <c r="AIR30" s="102"/>
      <c r="AIS30" s="102"/>
      <c r="AIT30" s="102"/>
      <c r="AIU30" s="102"/>
      <c r="AIV30" s="102"/>
      <c r="AIW30" s="102"/>
      <c r="AIX30" s="102"/>
      <c r="AIY30" s="102"/>
      <c r="AIZ30" s="102"/>
      <c r="AJA30" s="102"/>
      <c r="AJB30" s="102"/>
      <c r="AJC30" s="102"/>
      <c r="AJD30" s="102"/>
      <c r="AJE30" s="102"/>
      <c r="AJF30" s="102"/>
      <c r="AJG30" s="102"/>
      <c r="AJH30" s="102"/>
      <c r="AJI30" s="102"/>
      <c r="AJJ30" s="102"/>
      <c r="AJK30" s="102"/>
      <c r="AJL30" s="102"/>
      <c r="AJM30" s="102"/>
      <c r="AJN30" s="102"/>
      <c r="AJO30" s="102"/>
      <c r="AJP30" s="102"/>
      <c r="AJQ30" s="102"/>
      <c r="AJR30" s="102"/>
      <c r="AJS30" s="102"/>
      <c r="AJT30" s="102"/>
      <c r="AJU30" s="102"/>
      <c r="AJV30" s="102"/>
      <c r="AJW30" s="102"/>
      <c r="AJX30" s="102"/>
      <c r="AJY30" s="102"/>
      <c r="AJZ30" s="102"/>
      <c r="AKA30" s="102"/>
      <c r="AKB30" s="102"/>
      <c r="AKC30" s="102"/>
      <c r="AKD30" s="102"/>
      <c r="AKE30" s="102"/>
      <c r="AKF30" s="102"/>
      <c r="AKG30" s="102"/>
      <c r="AKH30" s="102"/>
      <c r="AKI30" s="102"/>
      <c r="AKJ30" s="102"/>
      <c r="AKK30" s="102"/>
      <c r="AKL30" s="102"/>
      <c r="AKM30" s="102"/>
      <c r="AKN30" s="102"/>
      <c r="AKO30" s="102"/>
      <c r="AKP30" s="102"/>
      <c r="AKQ30" s="102"/>
      <c r="AKR30" s="102"/>
      <c r="AKS30" s="102"/>
      <c r="AKT30" s="102"/>
      <c r="AKU30" s="102"/>
      <c r="AKV30" s="102"/>
      <c r="AKW30" s="102"/>
      <c r="AKX30" s="102"/>
      <c r="AKY30" s="102"/>
      <c r="AKZ30" s="102"/>
      <c r="ALA30" s="102"/>
      <c r="ALB30" s="102"/>
      <c r="ALC30" s="102"/>
      <c r="ALD30" s="102"/>
      <c r="ALE30" s="102"/>
      <c r="ALF30" s="102"/>
      <c r="ALG30" s="102"/>
      <c r="ALH30" s="102"/>
      <c r="ALI30" s="102"/>
      <c r="ALJ30" s="102"/>
      <c r="ALK30" s="102"/>
      <c r="ALL30" s="102"/>
      <c r="ALM30" s="102"/>
      <c r="ALN30" s="102"/>
      <c r="ALO30" s="102"/>
      <c r="ALP30" s="102"/>
      <c r="ALQ30" s="102"/>
      <c r="ALR30" s="102"/>
      <c r="ALS30" s="102"/>
      <c r="ALT30" s="102"/>
      <c r="ALU30" s="102"/>
      <c r="ALV30" s="102"/>
      <c r="ALW30" s="102"/>
      <c r="ALX30" s="102"/>
      <c r="ALY30" s="102"/>
      <c r="ALZ30" s="102"/>
      <c r="AMA30" s="102"/>
      <c r="AMB30" s="102"/>
      <c r="AMC30" s="102"/>
      <c r="AMD30" s="102"/>
      <c r="AME30" s="102"/>
      <c r="AMF30" s="102"/>
      <c r="AMG30" s="102"/>
      <c r="AMH30" s="102"/>
      <c r="AMI30" s="102"/>
      <c r="AMJ30" s="102"/>
      <c r="AMK30" s="102"/>
    </row>
    <row r="31" spans="1:1025" s="106" customFormat="1" ht="22.5" customHeight="1" x14ac:dyDescent="0.35">
      <c r="A31" s="100"/>
      <c r="B31" s="100"/>
      <c r="C31" s="140" t="s">
        <v>112</v>
      </c>
      <c r="D31" s="140"/>
      <c r="E31" s="140"/>
      <c r="F31" s="140"/>
      <c r="G31" s="101"/>
      <c r="H31" s="102"/>
      <c r="I31" s="102"/>
      <c r="J31" s="102"/>
      <c r="K31" s="102"/>
      <c r="L31" s="102"/>
      <c r="M31" s="103"/>
      <c r="N31" s="104"/>
      <c r="O31" s="104"/>
      <c r="P31" s="102"/>
      <c r="Q31" s="102"/>
      <c r="R31" s="105"/>
      <c r="S31" s="105"/>
      <c r="T31" s="105"/>
      <c r="U31" s="105"/>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c r="IO31" s="102"/>
      <c r="IP31" s="102"/>
      <c r="IQ31" s="102"/>
      <c r="IR31" s="102"/>
      <c r="IS31" s="102"/>
      <c r="IT31" s="102"/>
      <c r="IU31" s="102"/>
      <c r="IV31" s="102"/>
      <c r="IW31" s="102"/>
      <c r="IX31" s="102"/>
      <c r="IY31" s="102"/>
      <c r="IZ31" s="102"/>
      <c r="JA31" s="102"/>
      <c r="JB31" s="102"/>
      <c r="JC31" s="102"/>
      <c r="JD31" s="102"/>
      <c r="JE31" s="102"/>
      <c r="JF31" s="102"/>
      <c r="JG31" s="102"/>
      <c r="JH31" s="102"/>
      <c r="JI31" s="102"/>
      <c r="JJ31" s="102"/>
      <c r="JK31" s="102"/>
      <c r="JL31" s="102"/>
      <c r="JM31" s="102"/>
      <c r="JN31" s="102"/>
      <c r="JO31" s="102"/>
      <c r="JP31" s="102"/>
      <c r="JQ31" s="102"/>
      <c r="JR31" s="102"/>
      <c r="JS31" s="102"/>
      <c r="JT31" s="102"/>
      <c r="JU31" s="102"/>
      <c r="JV31" s="102"/>
      <c r="JW31" s="102"/>
      <c r="JX31" s="102"/>
      <c r="JY31" s="102"/>
      <c r="JZ31" s="102"/>
      <c r="KA31" s="102"/>
      <c r="KB31" s="102"/>
      <c r="KC31" s="102"/>
      <c r="KD31" s="102"/>
      <c r="KE31" s="102"/>
      <c r="KF31" s="102"/>
      <c r="KG31" s="102"/>
      <c r="KH31" s="102"/>
      <c r="KI31" s="102"/>
      <c r="KJ31" s="102"/>
      <c r="KK31" s="102"/>
      <c r="KL31" s="102"/>
      <c r="KM31" s="102"/>
      <c r="KN31" s="102"/>
      <c r="KO31" s="102"/>
      <c r="KP31" s="102"/>
      <c r="KQ31" s="102"/>
      <c r="KR31" s="102"/>
      <c r="KS31" s="102"/>
      <c r="KT31" s="102"/>
      <c r="KU31" s="102"/>
      <c r="KV31" s="102"/>
      <c r="KW31" s="102"/>
      <c r="KX31" s="102"/>
      <c r="KY31" s="102"/>
      <c r="KZ31" s="102"/>
      <c r="LA31" s="102"/>
      <c r="LB31" s="102"/>
      <c r="LC31" s="102"/>
      <c r="LD31" s="102"/>
      <c r="LE31" s="102"/>
      <c r="LF31" s="102"/>
      <c r="LG31" s="102"/>
      <c r="LH31" s="102"/>
      <c r="LI31" s="102"/>
      <c r="LJ31" s="102"/>
      <c r="LK31" s="102"/>
      <c r="LL31" s="102"/>
      <c r="LM31" s="102"/>
      <c r="LN31" s="102"/>
      <c r="LO31" s="102"/>
      <c r="LP31" s="102"/>
      <c r="LQ31" s="102"/>
      <c r="LR31" s="102"/>
      <c r="LS31" s="102"/>
      <c r="LT31" s="102"/>
      <c r="LU31" s="102"/>
      <c r="LV31" s="102"/>
      <c r="LW31" s="102"/>
      <c r="LX31" s="102"/>
      <c r="LY31" s="102"/>
      <c r="LZ31" s="102"/>
      <c r="MA31" s="102"/>
      <c r="MB31" s="102"/>
      <c r="MC31" s="102"/>
      <c r="MD31" s="102"/>
      <c r="ME31" s="102"/>
      <c r="MF31" s="102"/>
      <c r="MG31" s="102"/>
      <c r="MH31" s="102"/>
      <c r="MI31" s="102"/>
      <c r="MJ31" s="102"/>
      <c r="MK31" s="102"/>
      <c r="ML31" s="102"/>
      <c r="MM31" s="102"/>
      <c r="MN31" s="102"/>
      <c r="MO31" s="102"/>
      <c r="MP31" s="102"/>
      <c r="MQ31" s="102"/>
      <c r="MR31" s="102"/>
      <c r="MS31" s="102"/>
      <c r="MT31" s="102"/>
      <c r="MU31" s="102"/>
      <c r="MV31" s="102"/>
      <c r="MW31" s="102"/>
      <c r="MX31" s="102"/>
      <c r="MY31" s="102"/>
      <c r="MZ31" s="102"/>
      <c r="NA31" s="102"/>
      <c r="NB31" s="102"/>
      <c r="NC31" s="102"/>
      <c r="ND31" s="102"/>
      <c r="NE31" s="102"/>
      <c r="NF31" s="102"/>
      <c r="NG31" s="102"/>
      <c r="NH31" s="102"/>
      <c r="NI31" s="102"/>
      <c r="NJ31" s="102"/>
      <c r="NK31" s="102"/>
      <c r="NL31" s="102"/>
      <c r="NM31" s="102"/>
      <c r="NN31" s="102"/>
      <c r="NO31" s="102"/>
      <c r="NP31" s="102"/>
      <c r="NQ31" s="102"/>
      <c r="NR31" s="102"/>
      <c r="NS31" s="102"/>
      <c r="NT31" s="102"/>
      <c r="NU31" s="102"/>
      <c r="NV31" s="102"/>
      <c r="NW31" s="102"/>
      <c r="NX31" s="102"/>
      <c r="NY31" s="102"/>
      <c r="NZ31" s="102"/>
      <c r="OA31" s="102"/>
      <c r="OB31" s="102"/>
      <c r="OC31" s="102"/>
      <c r="OD31" s="102"/>
      <c r="OE31" s="102"/>
      <c r="OF31" s="102"/>
      <c r="OG31" s="102"/>
      <c r="OH31" s="102"/>
      <c r="OI31" s="102"/>
      <c r="OJ31" s="102"/>
      <c r="OK31" s="102"/>
      <c r="OL31" s="102"/>
      <c r="OM31" s="102"/>
      <c r="ON31" s="102"/>
      <c r="OO31" s="102"/>
      <c r="OP31" s="102"/>
      <c r="OQ31" s="102"/>
      <c r="OR31" s="102"/>
      <c r="OS31" s="102"/>
      <c r="OT31" s="102"/>
      <c r="OU31" s="102"/>
      <c r="OV31" s="102"/>
      <c r="OW31" s="102"/>
      <c r="OX31" s="102"/>
      <c r="OY31" s="102"/>
      <c r="OZ31" s="102"/>
      <c r="PA31" s="102"/>
      <c r="PB31" s="102"/>
      <c r="PC31" s="102"/>
      <c r="PD31" s="102"/>
      <c r="PE31" s="102"/>
      <c r="PF31" s="102"/>
      <c r="PG31" s="102"/>
      <c r="PH31" s="102"/>
      <c r="PI31" s="102"/>
      <c r="PJ31" s="102"/>
      <c r="PK31" s="102"/>
      <c r="PL31" s="102"/>
      <c r="PM31" s="102"/>
      <c r="PN31" s="102"/>
      <c r="PO31" s="102"/>
      <c r="PP31" s="102"/>
      <c r="PQ31" s="102"/>
      <c r="PR31" s="102"/>
      <c r="PS31" s="102"/>
      <c r="PT31" s="102"/>
      <c r="PU31" s="102"/>
      <c r="PV31" s="102"/>
      <c r="PW31" s="102"/>
      <c r="PX31" s="102"/>
      <c r="PY31" s="102"/>
      <c r="PZ31" s="102"/>
      <c r="QA31" s="102"/>
      <c r="QB31" s="102"/>
      <c r="QC31" s="102"/>
      <c r="QD31" s="102"/>
      <c r="QE31" s="102"/>
      <c r="QF31" s="102"/>
      <c r="QG31" s="102"/>
      <c r="QH31" s="102"/>
      <c r="QI31" s="102"/>
      <c r="QJ31" s="102"/>
      <c r="QK31" s="102"/>
      <c r="QL31" s="102"/>
      <c r="QM31" s="102"/>
      <c r="QN31" s="102"/>
      <c r="QO31" s="102"/>
      <c r="QP31" s="102"/>
      <c r="QQ31" s="102"/>
      <c r="QR31" s="102"/>
      <c r="QS31" s="102"/>
      <c r="QT31" s="102"/>
      <c r="QU31" s="102"/>
      <c r="QV31" s="102"/>
      <c r="QW31" s="102"/>
      <c r="QX31" s="102"/>
      <c r="QY31" s="102"/>
      <c r="QZ31" s="102"/>
      <c r="RA31" s="102"/>
      <c r="RB31" s="102"/>
      <c r="RC31" s="102"/>
      <c r="RD31" s="102"/>
      <c r="RE31" s="102"/>
      <c r="RF31" s="102"/>
      <c r="RG31" s="102"/>
      <c r="RH31" s="102"/>
      <c r="RI31" s="102"/>
      <c r="RJ31" s="102"/>
      <c r="RK31" s="102"/>
      <c r="RL31" s="102"/>
      <c r="RM31" s="102"/>
      <c r="RN31" s="102"/>
      <c r="RO31" s="102"/>
      <c r="RP31" s="102"/>
      <c r="RQ31" s="102"/>
      <c r="RR31" s="102"/>
      <c r="RS31" s="102"/>
      <c r="RT31" s="102"/>
      <c r="RU31" s="102"/>
      <c r="RV31" s="102"/>
      <c r="RW31" s="102"/>
      <c r="RX31" s="102"/>
      <c r="RY31" s="102"/>
      <c r="RZ31" s="102"/>
      <c r="SA31" s="102"/>
      <c r="SB31" s="102"/>
      <c r="SC31" s="102"/>
      <c r="SD31" s="102"/>
      <c r="SE31" s="102"/>
      <c r="SF31" s="102"/>
      <c r="SG31" s="102"/>
      <c r="SH31" s="102"/>
      <c r="SI31" s="102"/>
      <c r="SJ31" s="102"/>
      <c r="SK31" s="102"/>
      <c r="SL31" s="102"/>
      <c r="SM31" s="102"/>
      <c r="SN31" s="102"/>
      <c r="SO31" s="102"/>
      <c r="SP31" s="102"/>
      <c r="SQ31" s="102"/>
      <c r="SR31" s="102"/>
      <c r="SS31" s="102"/>
      <c r="ST31" s="102"/>
      <c r="SU31" s="102"/>
      <c r="SV31" s="102"/>
      <c r="SW31" s="102"/>
      <c r="SX31" s="102"/>
      <c r="SY31" s="102"/>
      <c r="SZ31" s="102"/>
      <c r="TA31" s="102"/>
      <c r="TB31" s="102"/>
      <c r="TC31" s="102"/>
      <c r="TD31" s="102"/>
      <c r="TE31" s="102"/>
      <c r="TF31" s="102"/>
      <c r="TG31" s="102"/>
      <c r="TH31" s="102"/>
      <c r="TI31" s="102"/>
      <c r="TJ31" s="102"/>
      <c r="TK31" s="102"/>
      <c r="TL31" s="102"/>
      <c r="TM31" s="102"/>
      <c r="TN31" s="102"/>
      <c r="TO31" s="102"/>
      <c r="TP31" s="102"/>
      <c r="TQ31" s="102"/>
      <c r="TR31" s="102"/>
      <c r="TS31" s="102"/>
      <c r="TT31" s="102"/>
      <c r="TU31" s="102"/>
      <c r="TV31" s="102"/>
      <c r="TW31" s="102"/>
      <c r="TX31" s="102"/>
      <c r="TY31" s="102"/>
      <c r="TZ31" s="102"/>
      <c r="UA31" s="102"/>
      <c r="UB31" s="102"/>
      <c r="UC31" s="102"/>
      <c r="UD31" s="102"/>
      <c r="UE31" s="102"/>
      <c r="UF31" s="102"/>
      <c r="UG31" s="102"/>
      <c r="UH31" s="102"/>
      <c r="UI31" s="102"/>
      <c r="UJ31" s="102"/>
      <c r="UK31" s="102"/>
      <c r="UL31" s="102"/>
      <c r="UM31" s="102"/>
      <c r="UN31" s="102"/>
      <c r="UO31" s="102"/>
      <c r="UP31" s="102"/>
      <c r="UQ31" s="102"/>
      <c r="UR31" s="102"/>
      <c r="US31" s="102"/>
      <c r="UT31" s="102"/>
      <c r="UU31" s="102"/>
      <c r="UV31" s="102"/>
      <c r="UW31" s="102"/>
      <c r="UX31" s="102"/>
      <c r="UY31" s="102"/>
      <c r="UZ31" s="102"/>
      <c r="VA31" s="102"/>
      <c r="VB31" s="102"/>
      <c r="VC31" s="102"/>
      <c r="VD31" s="102"/>
      <c r="VE31" s="102"/>
      <c r="VF31" s="102"/>
      <c r="VG31" s="102"/>
      <c r="VH31" s="102"/>
      <c r="VI31" s="102"/>
      <c r="VJ31" s="102"/>
      <c r="VK31" s="102"/>
      <c r="VL31" s="102"/>
      <c r="VM31" s="102"/>
      <c r="VN31" s="102"/>
      <c r="VO31" s="102"/>
      <c r="VP31" s="102"/>
      <c r="VQ31" s="102"/>
      <c r="VR31" s="102"/>
      <c r="VS31" s="102"/>
      <c r="VT31" s="102"/>
      <c r="VU31" s="102"/>
      <c r="VV31" s="102"/>
      <c r="VW31" s="102"/>
      <c r="VX31" s="102"/>
      <c r="VY31" s="102"/>
      <c r="VZ31" s="102"/>
      <c r="WA31" s="102"/>
      <c r="WB31" s="102"/>
      <c r="WC31" s="102"/>
      <c r="WD31" s="102"/>
      <c r="WE31" s="102"/>
      <c r="WF31" s="102"/>
      <c r="WG31" s="102"/>
      <c r="WH31" s="102"/>
      <c r="WI31" s="102"/>
      <c r="WJ31" s="102"/>
      <c r="WK31" s="102"/>
      <c r="WL31" s="102"/>
      <c r="WM31" s="102"/>
      <c r="WN31" s="102"/>
      <c r="WO31" s="102"/>
      <c r="WP31" s="102"/>
      <c r="WQ31" s="102"/>
      <c r="WR31" s="102"/>
      <c r="WS31" s="102"/>
      <c r="WT31" s="102"/>
      <c r="WU31" s="102"/>
      <c r="WV31" s="102"/>
      <c r="WW31" s="102"/>
      <c r="WX31" s="102"/>
      <c r="WY31" s="102"/>
      <c r="WZ31" s="102"/>
      <c r="XA31" s="102"/>
      <c r="XB31" s="102"/>
      <c r="XC31" s="102"/>
      <c r="XD31" s="102"/>
      <c r="XE31" s="102"/>
      <c r="XF31" s="102"/>
      <c r="XG31" s="102"/>
      <c r="XH31" s="102"/>
      <c r="XI31" s="102"/>
      <c r="XJ31" s="102"/>
      <c r="XK31" s="102"/>
      <c r="XL31" s="102"/>
      <c r="XM31" s="102"/>
      <c r="XN31" s="102"/>
      <c r="XO31" s="102"/>
      <c r="XP31" s="102"/>
      <c r="XQ31" s="102"/>
      <c r="XR31" s="102"/>
      <c r="XS31" s="102"/>
      <c r="XT31" s="102"/>
      <c r="XU31" s="102"/>
      <c r="XV31" s="102"/>
      <c r="XW31" s="102"/>
      <c r="XX31" s="102"/>
      <c r="XY31" s="102"/>
      <c r="XZ31" s="102"/>
      <c r="YA31" s="102"/>
      <c r="YB31" s="102"/>
      <c r="YC31" s="102"/>
      <c r="YD31" s="102"/>
      <c r="YE31" s="102"/>
      <c r="YF31" s="102"/>
      <c r="YG31" s="102"/>
      <c r="YH31" s="102"/>
      <c r="YI31" s="102"/>
      <c r="YJ31" s="102"/>
      <c r="YK31" s="102"/>
      <c r="YL31" s="102"/>
      <c r="YM31" s="102"/>
      <c r="YN31" s="102"/>
      <c r="YO31" s="102"/>
      <c r="YP31" s="102"/>
      <c r="YQ31" s="102"/>
      <c r="YR31" s="102"/>
      <c r="YS31" s="102"/>
      <c r="YT31" s="102"/>
      <c r="YU31" s="102"/>
      <c r="YV31" s="102"/>
      <c r="YW31" s="102"/>
      <c r="YX31" s="102"/>
      <c r="YY31" s="102"/>
      <c r="YZ31" s="102"/>
      <c r="ZA31" s="102"/>
      <c r="ZB31" s="102"/>
      <c r="ZC31" s="102"/>
      <c r="ZD31" s="102"/>
      <c r="ZE31" s="102"/>
      <c r="ZF31" s="102"/>
      <c r="ZG31" s="102"/>
      <c r="ZH31" s="102"/>
      <c r="ZI31" s="102"/>
      <c r="ZJ31" s="102"/>
      <c r="ZK31" s="102"/>
      <c r="ZL31" s="102"/>
      <c r="ZM31" s="102"/>
      <c r="ZN31" s="102"/>
      <c r="ZO31" s="102"/>
      <c r="ZP31" s="102"/>
      <c r="ZQ31" s="102"/>
      <c r="ZR31" s="102"/>
      <c r="ZS31" s="102"/>
      <c r="ZT31" s="102"/>
      <c r="ZU31" s="102"/>
      <c r="ZV31" s="102"/>
      <c r="ZW31" s="102"/>
      <c r="ZX31" s="102"/>
      <c r="ZY31" s="102"/>
      <c r="ZZ31" s="102"/>
      <c r="AAA31" s="102"/>
      <c r="AAB31" s="102"/>
      <c r="AAC31" s="102"/>
      <c r="AAD31" s="102"/>
      <c r="AAE31" s="102"/>
      <c r="AAF31" s="102"/>
      <c r="AAG31" s="102"/>
      <c r="AAH31" s="102"/>
      <c r="AAI31" s="102"/>
      <c r="AAJ31" s="102"/>
      <c r="AAK31" s="102"/>
      <c r="AAL31" s="102"/>
      <c r="AAM31" s="102"/>
      <c r="AAN31" s="102"/>
      <c r="AAO31" s="102"/>
      <c r="AAP31" s="102"/>
      <c r="AAQ31" s="102"/>
      <c r="AAR31" s="102"/>
      <c r="AAS31" s="102"/>
      <c r="AAT31" s="102"/>
      <c r="AAU31" s="102"/>
      <c r="AAV31" s="102"/>
      <c r="AAW31" s="102"/>
      <c r="AAX31" s="102"/>
      <c r="AAY31" s="102"/>
      <c r="AAZ31" s="102"/>
      <c r="ABA31" s="102"/>
      <c r="ABB31" s="102"/>
      <c r="ABC31" s="102"/>
      <c r="ABD31" s="102"/>
      <c r="ABE31" s="102"/>
      <c r="ABF31" s="102"/>
      <c r="ABG31" s="102"/>
      <c r="ABH31" s="102"/>
      <c r="ABI31" s="102"/>
      <c r="ABJ31" s="102"/>
      <c r="ABK31" s="102"/>
      <c r="ABL31" s="102"/>
      <c r="ABM31" s="102"/>
      <c r="ABN31" s="102"/>
      <c r="ABO31" s="102"/>
      <c r="ABP31" s="102"/>
      <c r="ABQ31" s="102"/>
      <c r="ABR31" s="102"/>
      <c r="ABS31" s="102"/>
      <c r="ABT31" s="102"/>
      <c r="ABU31" s="102"/>
      <c r="ABV31" s="102"/>
      <c r="ABW31" s="102"/>
      <c r="ABX31" s="102"/>
      <c r="ABY31" s="102"/>
      <c r="ABZ31" s="102"/>
      <c r="ACA31" s="102"/>
      <c r="ACB31" s="102"/>
      <c r="ACC31" s="102"/>
      <c r="ACD31" s="102"/>
      <c r="ACE31" s="102"/>
      <c r="ACF31" s="102"/>
      <c r="ACG31" s="102"/>
      <c r="ACH31" s="102"/>
      <c r="ACI31" s="102"/>
      <c r="ACJ31" s="102"/>
      <c r="ACK31" s="102"/>
      <c r="ACL31" s="102"/>
      <c r="ACM31" s="102"/>
      <c r="ACN31" s="102"/>
      <c r="ACO31" s="102"/>
      <c r="ACP31" s="102"/>
      <c r="ACQ31" s="102"/>
      <c r="ACR31" s="102"/>
      <c r="ACS31" s="102"/>
      <c r="ACT31" s="102"/>
      <c r="ACU31" s="102"/>
      <c r="ACV31" s="102"/>
      <c r="ACW31" s="102"/>
      <c r="ACX31" s="102"/>
      <c r="ACY31" s="102"/>
      <c r="ACZ31" s="102"/>
      <c r="ADA31" s="102"/>
      <c r="ADB31" s="102"/>
      <c r="ADC31" s="102"/>
      <c r="ADD31" s="102"/>
      <c r="ADE31" s="102"/>
      <c r="ADF31" s="102"/>
      <c r="ADG31" s="102"/>
      <c r="ADH31" s="102"/>
      <c r="ADI31" s="102"/>
      <c r="ADJ31" s="102"/>
      <c r="ADK31" s="102"/>
      <c r="ADL31" s="102"/>
      <c r="ADM31" s="102"/>
      <c r="ADN31" s="102"/>
      <c r="ADO31" s="102"/>
      <c r="ADP31" s="102"/>
      <c r="ADQ31" s="102"/>
      <c r="ADR31" s="102"/>
      <c r="ADS31" s="102"/>
      <c r="ADT31" s="102"/>
      <c r="ADU31" s="102"/>
      <c r="ADV31" s="102"/>
      <c r="ADW31" s="102"/>
      <c r="ADX31" s="102"/>
      <c r="ADY31" s="102"/>
      <c r="ADZ31" s="102"/>
      <c r="AEA31" s="102"/>
      <c r="AEB31" s="102"/>
      <c r="AEC31" s="102"/>
      <c r="AED31" s="102"/>
      <c r="AEE31" s="102"/>
      <c r="AEF31" s="102"/>
      <c r="AEG31" s="102"/>
      <c r="AEH31" s="102"/>
      <c r="AEI31" s="102"/>
      <c r="AEJ31" s="102"/>
      <c r="AEK31" s="102"/>
      <c r="AEL31" s="102"/>
      <c r="AEM31" s="102"/>
      <c r="AEN31" s="102"/>
      <c r="AEO31" s="102"/>
      <c r="AEP31" s="102"/>
      <c r="AEQ31" s="102"/>
      <c r="AER31" s="102"/>
      <c r="AES31" s="102"/>
      <c r="AET31" s="102"/>
      <c r="AEU31" s="102"/>
      <c r="AEV31" s="102"/>
      <c r="AEW31" s="102"/>
      <c r="AEX31" s="102"/>
      <c r="AEY31" s="102"/>
      <c r="AEZ31" s="102"/>
      <c r="AFA31" s="102"/>
      <c r="AFB31" s="102"/>
      <c r="AFC31" s="102"/>
      <c r="AFD31" s="102"/>
      <c r="AFE31" s="102"/>
      <c r="AFF31" s="102"/>
      <c r="AFG31" s="102"/>
      <c r="AFH31" s="102"/>
      <c r="AFI31" s="102"/>
      <c r="AFJ31" s="102"/>
      <c r="AFK31" s="102"/>
      <c r="AFL31" s="102"/>
      <c r="AFM31" s="102"/>
      <c r="AFN31" s="102"/>
      <c r="AFO31" s="102"/>
      <c r="AFP31" s="102"/>
      <c r="AFQ31" s="102"/>
      <c r="AFR31" s="102"/>
      <c r="AFS31" s="102"/>
      <c r="AFT31" s="102"/>
      <c r="AFU31" s="102"/>
      <c r="AFV31" s="102"/>
      <c r="AFW31" s="102"/>
      <c r="AFX31" s="102"/>
      <c r="AFY31" s="102"/>
      <c r="AFZ31" s="102"/>
      <c r="AGA31" s="102"/>
      <c r="AGB31" s="102"/>
      <c r="AGC31" s="102"/>
      <c r="AGD31" s="102"/>
      <c r="AGE31" s="102"/>
      <c r="AGF31" s="102"/>
      <c r="AGG31" s="102"/>
      <c r="AGH31" s="102"/>
      <c r="AGI31" s="102"/>
      <c r="AGJ31" s="102"/>
      <c r="AGK31" s="102"/>
      <c r="AGL31" s="102"/>
      <c r="AGM31" s="102"/>
      <c r="AGN31" s="102"/>
      <c r="AGO31" s="102"/>
      <c r="AGP31" s="102"/>
      <c r="AGQ31" s="102"/>
      <c r="AGR31" s="102"/>
      <c r="AGS31" s="102"/>
      <c r="AGT31" s="102"/>
      <c r="AGU31" s="102"/>
      <c r="AGV31" s="102"/>
      <c r="AGW31" s="102"/>
      <c r="AGX31" s="102"/>
      <c r="AGY31" s="102"/>
      <c r="AGZ31" s="102"/>
      <c r="AHA31" s="102"/>
      <c r="AHB31" s="102"/>
      <c r="AHC31" s="102"/>
      <c r="AHD31" s="102"/>
      <c r="AHE31" s="102"/>
      <c r="AHF31" s="102"/>
      <c r="AHG31" s="102"/>
      <c r="AHH31" s="102"/>
      <c r="AHI31" s="102"/>
      <c r="AHJ31" s="102"/>
      <c r="AHK31" s="102"/>
      <c r="AHL31" s="102"/>
      <c r="AHM31" s="102"/>
      <c r="AHN31" s="102"/>
      <c r="AHO31" s="102"/>
      <c r="AHP31" s="102"/>
      <c r="AHQ31" s="102"/>
      <c r="AHR31" s="102"/>
      <c r="AHS31" s="102"/>
      <c r="AHT31" s="102"/>
      <c r="AHU31" s="102"/>
      <c r="AHV31" s="102"/>
      <c r="AHW31" s="102"/>
      <c r="AHX31" s="102"/>
      <c r="AHY31" s="102"/>
      <c r="AHZ31" s="102"/>
      <c r="AIA31" s="102"/>
      <c r="AIB31" s="102"/>
      <c r="AIC31" s="102"/>
      <c r="AID31" s="102"/>
      <c r="AIE31" s="102"/>
      <c r="AIF31" s="102"/>
      <c r="AIG31" s="102"/>
      <c r="AIH31" s="102"/>
      <c r="AII31" s="102"/>
      <c r="AIJ31" s="102"/>
      <c r="AIK31" s="102"/>
      <c r="AIL31" s="102"/>
      <c r="AIM31" s="102"/>
      <c r="AIN31" s="102"/>
      <c r="AIO31" s="102"/>
      <c r="AIP31" s="102"/>
      <c r="AIQ31" s="102"/>
      <c r="AIR31" s="102"/>
      <c r="AIS31" s="102"/>
      <c r="AIT31" s="102"/>
      <c r="AIU31" s="102"/>
      <c r="AIV31" s="102"/>
      <c r="AIW31" s="102"/>
      <c r="AIX31" s="102"/>
      <c r="AIY31" s="102"/>
      <c r="AIZ31" s="102"/>
      <c r="AJA31" s="102"/>
      <c r="AJB31" s="102"/>
      <c r="AJC31" s="102"/>
      <c r="AJD31" s="102"/>
      <c r="AJE31" s="102"/>
      <c r="AJF31" s="102"/>
      <c r="AJG31" s="102"/>
      <c r="AJH31" s="102"/>
      <c r="AJI31" s="102"/>
      <c r="AJJ31" s="102"/>
      <c r="AJK31" s="102"/>
      <c r="AJL31" s="102"/>
      <c r="AJM31" s="102"/>
      <c r="AJN31" s="102"/>
      <c r="AJO31" s="102"/>
      <c r="AJP31" s="102"/>
      <c r="AJQ31" s="102"/>
      <c r="AJR31" s="102"/>
      <c r="AJS31" s="102"/>
      <c r="AJT31" s="102"/>
      <c r="AJU31" s="102"/>
      <c r="AJV31" s="102"/>
      <c r="AJW31" s="102"/>
      <c r="AJX31" s="102"/>
      <c r="AJY31" s="102"/>
      <c r="AJZ31" s="102"/>
      <c r="AKA31" s="102"/>
      <c r="AKB31" s="102"/>
      <c r="AKC31" s="102"/>
      <c r="AKD31" s="102"/>
      <c r="AKE31" s="102"/>
      <c r="AKF31" s="102"/>
      <c r="AKG31" s="102"/>
      <c r="AKH31" s="102"/>
      <c r="AKI31" s="102"/>
      <c r="AKJ31" s="102"/>
      <c r="AKK31" s="102"/>
      <c r="AKL31" s="102"/>
      <c r="AKM31" s="102"/>
      <c r="AKN31" s="102"/>
      <c r="AKO31" s="102"/>
      <c r="AKP31" s="102"/>
      <c r="AKQ31" s="102"/>
      <c r="AKR31" s="102"/>
      <c r="AKS31" s="102"/>
      <c r="AKT31" s="102"/>
      <c r="AKU31" s="102"/>
      <c r="AKV31" s="102"/>
      <c r="AKW31" s="102"/>
      <c r="AKX31" s="102"/>
      <c r="AKY31" s="102"/>
      <c r="AKZ31" s="102"/>
      <c r="ALA31" s="102"/>
      <c r="ALB31" s="102"/>
      <c r="ALC31" s="102"/>
      <c r="ALD31" s="102"/>
      <c r="ALE31" s="102"/>
      <c r="ALF31" s="102"/>
      <c r="ALG31" s="102"/>
      <c r="ALH31" s="102"/>
      <c r="ALI31" s="102"/>
      <c r="ALJ31" s="102"/>
      <c r="ALK31" s="102"/>
      <c r="ALL31" s="102"/>
      <c r="ALM31" s="102"/>
      <c r="ALN31" s="102"/>
      <c r="ALO31" s="102"/>
      <c r="ALP31" s="102"/>
      <c r="ALQ31" s="102"/>
      <c r="ALR31" s="102"/>
      <c r="ALS31" s="102"/>
      <c r="ALT31" s="102"/>
      <c r="ALU31" s="102"/>
      <c r="ALV31" s="102"/>
      <c r="ALW31" s="102"/>
      <c r="ALX31" s="102"/>
      <c r="ALY31" s="102"/>
      <c r="ALZ31" s="102"/>
      <c r="AMA31" s="102"/>
      <c r="AMB31" s="102"/>
      <c r="AMC31" s="102"/>
      <c r="AMD31" s="102"/>
      <c r="AME31" s="102"/>
      <c r="AMF31" s="102"/>
      <c r="AMG31" s="102"/>
      <c r="AMH31" s="102"/>
      <c r="AMI31" s="102"/>
      <c r="AMJ31" s="102"/>
      <c r="AMK31" s="102"/>
    </row>
    <row r="32" spans="1:1025" ht="19" thickBot="1" x14ac:dyDescent="0.4">
      <c r="A32" s="12"/>
      <c r="B32" s="12"/>
      <c r="C32" s="140"/>
      <c r="D32" s="140"/>
      <c r="E32" s="140"/>
      <c r="F32" s="140"/>
      <c r="G32" s="60"/>
      <c r="M32" s="13"/>
      <c r="N32" s="65"/>
      <c r="O32" s="65"/>
      <c r="R32" s="11"/>
      <c r="S32" s="11"/>
      <c r="T32" s="11"/>
      <c r="U32" s="11"/>
    </row>
    <row r="33" spans="1:1025" ht="19" thickBot="1" x14ac:dyDescent="0.4">
      <c r="A33" s="12"/>
      <c r="B33" s="12"/>
      <c r="C33" s="76" t="s">
        <v>9</v>
      </c>
      <c r="D33" s="77" t="s">
        <v>10</v>
      </c>
      <c r="E33" s="64"/>
      <c r="F33" s="64"/>
      <c r="G33" s="60"/>
      <c r="M33" s="13"/>
      <c r="N33" s="65"/>
      <c r="O33" s="65"/>
      <c r="R33" s="11"/>
      <c r="S33" s="11"/>
      <c r="T33" s="11"/>
      <c r="U33" s="11"/>
    </row>
    <row r="34" spans="1:1025" ht="19" thickBot="1" x14ac:dyDescent="0.4">
      <c r="A34" s="12"/>
      <c r="B34" s="12"/>
      <c r="C34" s="78" t="s">
        <v>83</v>
      </c>
      <c r="D34" s="79" t="s">
        <v>95</v>
      </c>
      <c r="E34" s="64"/>
      <c r="F34" s="64"/>
      <c r="G34" s="60"/>
      <c r="M34" s="13"/>
      <c r="N34" s="65"/>
      <c r="O34" s="65"/>
      <c r="R34" s="11"/>
      <c r="S34" s="11"/>
      <c r="T34" s="11"/>
      <c r="U34" s="11"/>
    </row>
    <row r="35" spans="1:1025" ht="19" thickBot="1" x14ac:dyDescent="0.4">
      <c r="A35" s="12"/>
      <c r="B35" s="12"/>
      <c r="C35" s="78" t="s">
        <v>84</v>
      </c>
      <c r="D35" s="79" t="s">
        <v>85</v>
      </c>
      <c r="E35" s="73"/>
      <c r="F35" s="64"/>
      <c r="G35" s="60"/>
      <c r="M35" s="13"/>
      <c r="N35" s="65"/>
      <c r="O35" s="65"/>
      <c r="R35" s="11"/>
      <c r="S35" s="11"/>
      <c r="T35" s="11"/>
      <c r="U35" s="11"/>
    </row>
    <row r="36" spans="1:1025" ht="30" customHeight="1" thickBot="1" x14ac:dyDescent="0.4">
      <c r="A36" s="12"/>
      <c r="B36" s="12"/>
      <c r="C36" s="78" t="s">
        <v>89</v>
      </c>
      <c r="D36" s="79" t="s">
        <v>11</v>
      </c>
      <c r="E36" s="73"/>
      <c r="F36" s="64"/>
      <c r="G36" s="60"/>
      <c r="M36" s="13"/>
      <c r="N36" s="65"/>
      <c r="O36" s="65"/>
      <c r="R36" s="11"/>
      <c r="S36" s="11"/>
      <c r="T36" s="11"/>
      <c r="U36" s="11"/>
    </row>
    <row r="37" spans="1:1025" ht="18.5" x14ac:dyDescent="0.35">
      <c r="A37" s="12"/>
      <c r="B37" s="12"/>
      <c r="C37" s="145"/>
      <c r="D37" s="145"/>
      <c r="E37" s="73"/>
      <c r="F37" s="73"/>
      <c r="G37" s="60"/>
      <c r="M37" s="13"/>
      <c r="N37" s="75"/>
      <c r="O37" s="75"/>
      <c r="R37" s="11"/>
      <c r="S37" s="11"/>
      <c r="T37" s="11"/>
      <c r="U37" s="11"/>
    </row>
    <row r="38" spans="1:1025" ht="46.5" customHeight="1" x14ac:dyDescent="0.35">
      <c r="A38" s="12"/>
      <c r="B38" s="84"/>
      <c r="C38" s="152" t="s">
        <v>100</v>
      </c>
      <c r="D38" s="152"/>
      <c r="E38" s="85"/>
      <c r="F38" s="86"/>
      <c r="G38" s="60"/>
      <c r="M38" s="13"/>
      <c r="N38" s="14"/>
      <c r="O38" s="14"/>
      <c r="R38" s="11"/>
      <c r="S38" s="11"/>
      <c r="T38" s="11"/>
      <c r="U38" s="11"/>
    </row>
    <row r="39" spans="1:1025" ht="23.5" x14ac:dyDescent="0.55000000000000004">
      <c r="A39" s="12"/>
      <c r="B39" s="87"/>
      <c r="C39" s="149" t="s">
        <v>91</v>
      </c>
      <c r="D39" s="150"/>
      <c r="E39" s="88"/>
      <c r="F39" s="89"/>
      <c r="G39" s="60"/>
      <c r="M39" s="13"/>
      <c r="N39" s="71"/>
      <c r="O39" s="71"/>
      <c r="R39" s="11"/>
      <c r="S39" s="11"/>
      <c r="T39" s="11"/>
      <c r="U39" s="11"/>
    </row>
    <row r="40" spans="1:1025" ht="60.75" customHeight="1" thickBot="1" x14ac:dyDescent="0.4">
      <c r="A40" s="12"/>
      <c r="B40" s="87"/>
      <c r="C40" s="147" t="s">
        <v>113</v>
      </c>
      <c r="D40" s="147"/>
      <c r="E40" s="147"/>
      <c r="F40" s="148"/>
    </row>
    <row r="41" spans="1:1025" ht="19.5" customHeight="1" x14ac:dyDescent="0.35">
      <c r="A41" s="69"/>
      <c r="B41" s="90"/>
      <c r="C41" s="72" t="s">
        <v>8</v>
      </c>
      <c r="D41" s="56" t="s">
        <v>31</v>
      </c>
      <c r="E41" s="80" t="s">
        <v>90</v>
      </c>
      <c r="F41" s="91"/>
      <c r="AMJ41"/>
      <c r="AMK41"/>
    </row>
    <row r="42" spans="1:1025" ht="64.5" customHeight="1" thickBot="1" x14ac:dyDescent="0.4">
      <c r="A42" s="10"/>
      <c r="B42" s="92"/>
      <c r="C42" s="123"/>
      <c r="D42" s="68" t="str">
        <f>IF(OR(C42=0,ISBLANK(C42)),"Waiting for diameter",ROUNDUP(((C28/(PI()*C42))+0.5),1))</f>
        <v>Waiting for diameter</v>
      </c>
      <c r="E42" s="81" t="str">
        <f>IF(ISBLANK(C42),"Add the diameter ",IF(OR(C42&lt;1,C42&gt;2.5),"Change the diameter",IFERROR(IF(OR(D42&lt;1.5,D42&gt;5),"Try to increase the diameter. Otherwise, you'll need to build more than one soak pit, in which case you can choose Option C",CONCATENATE((ROUNDUP((C28/(PI()*C42*D42)),0))," soak pit with these dimensions will be needed for your project. ")),"Add more information ")))</f>
        <v xml:space="preserve">Add the diameter </v>
      </c>
      <c r="F42" s="91"/>
      <c r="AMJ42"/>
      <c r="AMK42"/>
    </row>
    <row r="43" spans="1:1025" ht="38.25" customHeight="1" x14ac:dyDescent="0.55000000000000004">
      <c r="A43" s="10"/>
      <c r="B43" s="92"/>
      <c r="C43" s="149" t="s">
        <v>92</v>
      </c>
      <c r="D43" s="150"/>
      <c r="E43" s="93"/>
      <c r="F43" s="91"/>
      <c r="AMK43"/>
    </row>
    <row r="44" spans="1:1025" ht="49.5" customHeight="1" thickBot="1" x14ac:dyDescent="0.4">
      <c r="B44" s="94"/>
      <c r="C44" s="147" t="s">
        <v>117</v>
      </c>
      <c r="D44" s="147"/>
      <c r="E44" s="147"/>
      <c r="F44" s="148"/>
      <c r="AMK44"/>
    </row>
    <row r="45" spans="1:1025" ht="19.5" customHeight="1" thickBot="1" x14ac:dyDescent="0.4">
      <c r="A45" s="69"/>
      <c r="B45" s="90"/>
      <c r="C45" s="83" t="s">
        <v>31</v>
      </c>
      <c r="D45" s="82" t="s">
        <v>8</v>
      </c>
      <c r="E45" s="80" t="s">
        <v>90</v>
      </c>
      <c r="F45" s="91"/>
      <c r="AMJ45"/>
      <c r="AMK45"/>
    </row>
    <row r="46" spans="1:1025" ht="60" customHeight="1" thickBot="1" x14ac:dyDescent="0.4">
      <c r="A46" s="10"/>
      <c r="B46" s="92"/>
      <c r="C46" s="124"/>
      <c r="D46" s="57" t="str">
        <f>IF(OR(C46=0,ISBLANK(C46)),"Waiting for depth",ROUNDUP(C28/(PI()*(C46-0.5)),1))</f>
        <v>Waiting for depth</v>
      </c>
      <c r="E46" s="81" t="str">
        <f>IF(ISBLANK(C46),"Add the depth",IF(OR(C46&lt;1.5,C46&gt;5),"Change the depth",IFERROR(IF(OR(D46&lt;1,D46&gt;2.5),"You will need to build more than one soak pit, in which case you can choose Option C",CONCATENATE((ROUNDUP((C28/(PI()*C46*D46)),0))," soak pit with these dimensions will be needed for your project. ")),"Add more information ")))</f>
        <v>Add the depth</v>
      </c>
      <c r="F46" s="91"/>
      <c r="AMJ46"/>
      <c r="AMK46"/>
    </row>
    <row r="47" spans="1:1025" ht="37.5" customHeight="1" x14ac:dyDescent="0.55000000000000004">
      <c r="A47" s="10"/>
      <c r="B47" s="92"/>
      <c r="C47" s="149" t="s">
        <v>93</v>
      </c>
      <c r="D47" s="150"/>
      <c r="E47" s="67"/>
      <c r="F47" s="95"/>
    </row>
    <row r="48" spans="1:1025" ht="57.75" customHeight="1" thickBot="1" x14ac:dyDescent="0.4">
      <c r="B48" s="94"/>
      <c r="C48" s="147" t="s">
        <v>118</v>
      </c>
      <c r="D48" s="147"/>
      <c r="E48" s="147"/>
      <c r="F48" s="148"/>
      <c r="AMK48"/>
    </row>
    <row r="49" spans="1:1025" ht="27.75" customHeight="1" x14ac:dyDescent="0.35">
      <c r="A49" s="70"/>
      <c r="B49" s="96"/>
      <c r="C49" s="72" t="s">
        <v>8</v>
      </c>
      <c r="D49" s="56" t="s">
        <v>31</v>
      </c>
      <c r="E49" s="80" t="s">
        <v>90</v>
      </c>
      <c r="F49" s="91"/>
      <c r="AMJ49"/>
      <c r="AMK49"/>
    </row>
    <row r="50" spans="1:1025" ht="57.75" customHeight="1" thickBot="1" x14ac:dyDescent="0.4">
      <c r="B50" s="94"/>
      <c r="C50" s="123"/>
      <c r="D50" s="125"/>
      <c r="E50" s="81" t="str">
        <f>IF(OR(ISBLANK(C50),(ISBLANK(D50))),"Add more information",IF(OR(C50&lt;1,C50&gt;2.5),"Change the diameter",IFERROR(IF(OR(D50&lt;1.5,D50&gt;5),"Change the depth",CONCATENATE((ROUNDUP((C28/(PI()*C50*D50)),0))," soak pit with these dimensions will be needed for your project. ")),"Add more information ")))</f>
        <v>Add more information</v>
      </c>
      <c r="F50" s="91"/>
      <c r="AMK50"/>
    </row>
    <row r="51" spans="1:1025" ht="15.75" customHeight="1" x14ac:dyDescent="0.35">
      <c r="B51" s="97"/>
      <c r="C51" s="98"/>
      <c r="D51" s="98"/>
      <c r="E51" s="98"/>
      <c r="F51" s="99"/>
    </row>
    <row r="52" spans="1:1025" s="111" customFormat="1" ht="45.75" customHeight="1" x14ac:dyDescent="0.55000000000000004">
      <c r="A52" s="17"/>
      <c r="B52" s="112"/>
      <c r="C52" s="113" t="s">
        <v>101</v>
      </c>
      <c r="D52" s="114"/>
      <c r="E52" s="85"/>
      <c r="F52" s="115"/>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17"/>
      <c r="VB52" s="17"/>
      <c r="VC52" s="17"/>
      <c r="VD52" s="17"/>
      <c r="VE52" s="17"/>
      <c r="VF52" s="17"/>
      <c r="VG52" s="17"/>
      <c r="VH52" s="17"/>
      <c r="VI52" s="17"/>
      <c r="VJ52" s="17"/>
      <c r="VK52" s="17"/>
      <c r="VL52" s="17"/>
      <c r="VM52" s="17"/>
      <c r="VN52" s="17"/>
      <c r="VO52" s="17"/>
      <c r="VP52" s="17"/>
      <c r="VQ52" s="17"/>
      <c r="VR52" s="17"/>
      <c r="VS52" s="17"/>
      <c r="VT52" s="17"/>
      <c r="VU52" s="17"/>
      <c r="VV52" s="17"/>
      <c r="VW52" s="17"/>
      <c r="VX52" s="17"/>
      <c r="VY52" s="17"/>
      <c r="VZ52" s="17"/>
      <c r="WA52" s="17"/>
      <c r="WB52" s="17"/>
      <c r="WC52" s="17"/>
      <c r="WD52" s="17"/>
      <c r="WE52" s="17"/>
      <c r="WF52" s="17"/>
      <c r="WG52" s="17"/>
      <c r="WH52" s="17"/>
      <c r="WI52" s="17"/>
      <c r="WJ52" s="17"/>
      <c r="WK52" s="17"/>
      <c r="WL52" s="17"/>
      <c r="WM52" s="17"/>
      <c r="WN52" s="17"/>
      <c r="WO52" s="17"/>
      <c r="WP52" s="17"/>
      <c r="WQ52" s="17"/>
      <c r="WR52" s="17"/>
      <c r="WS52" s="17"/>
      <c r="WT52" s="17"/>
      <c r="WU52" s="17"/>
      <c r="WV52" s="17"/>
      <c r="WW52" s="17"/>
      <c r="WX52" s="17"/>
      <c r="WY52" s="17"/>
      <c r="WZ52" s="17"/>
      <c r="XA52" s="17"/>
      <c r="XB52" s="17"/>
      <c r="XC52" s="17"/>
      <c r="XD52" s="17"/>
      <c r="XE52" s="17"/>
      <c r="XF52" s="17"/>
      <c r="XG52" s="17"/>
      <c r="XH52" s="17"/>
      <c r="XI52" s="17"/>
      <c r="XJ52" s="17"/>
      <c r="XK52" s="17"/>
      <c r="XL52" s="17"/>
      <c r="XM52" s="17"/>
      <c r="XN52" s="17"/>
      <c r="XO52" s="17"/>
      <c r="XP52" s="17"/>
      <c r="XQ52" s="17"/>
      <c r="XR52" s="17"/>
      <c r="XS52" s="17"/>
      <c r="XT52" s="17"/>
      <c r="XU52" s="17"/>
      <c r="XV52" s="17"/>
      <c r="XW52" s="17"/>
      <c r="XX52" s="17"/>
      <c r="XY52" s="17"/>
      <c r="XZ52" s="17"/>
      <c r="YA52" s="17"/>
      <c r="YB52" s="17"/>
      <c r="YC52" s="17"/>
      <c r="YD52" s="17"/>
      <c r="YE52" s="17"/>
      <c r="YF52" s="17"/>
      <c r="YG52" s="17"/>
      <c r="YH52" s="17"/>
      <c r="YI52" s="17"/>
      <c r="YJ52" s="17"/>
      <c r="YK52" s="17"/>
      <c r="YL52" s="17"/>
      <c r="YM52" s="17"/>
      <c r="YN52" s="17"/>
      <c r="YO52" s="17"/>
      <c r="YP52" s="17"/>
      <c r="YQ52" s="17"/>
      <c r="YR52" s="17"/>
      <c r="YS52" s="17"/>
      <c r="YT52" s="17"/>
      <c r="YU52" s="17"/>
      <c r="YV52" s="17"/>
      <c r="YW52" s="17"/>
      <c r="YX52" s="17"/>
      <c r="YY52" s="17"/>
      <c r="YZ52" s="17"/>
      <c r="ZA52" s="17"/>
      <c r="ZB52" s="17"/>
      <c r="ZC52" s="17"/>
      <c r="ZD52" s="17"/>
      <c r="ZE52" s="17"/>
      <c r="ZF52" s="17"/>
      <c r="ZG52" s="17"/>
      <c r="ZH52" s="17"/>
      <c r="ZI52" s="17"/>
      <c r="ZJ52" s="17"/>
      <c r="ZK52" s="17"/>
      <c r="ZL52" s="17"/>
      <c r="ZM52" s="17"/>
      <c r="ZN52" s="17"/>
      <c r="ZO52" s="17"/>
      <c r="ZP52" s="17"/>
      <c r="ZQ52" s="17"/>
      <c r="ZR52" s="17"/>
      <c r="ZS52" s="17"/>
      <c r="ZT52" s="17"/>
      <c r="ZU52" s="17"/>
      <c r="ZV52" s="17"/>
      <c r="ZW52" s="17"/>
      <c r="ZX52" s="17"/>
      <c r="ZY52" s="17"/>
      <c r="ZZ52" s="17"/>
      <c r="AAA52" s="17"/>
      <c r="AAB52" s="17"/>
      <c r="AAC52" s="17"/>
      <c r="AAD52" s="17"/>
      <c r="AAE52" s="17"/>
      <c r="AAF52" s="17"/>
      <c r="AAG52" s="17"/>
      <c r="AAH52" s="17"/>
      <c r="AAI52" s="17"/>
      <c r="AAJ52" s="17"/>
      <c r="AAK52" s="17"/>
      <c r="AAL52" s="17"/>
      <c r="AAM52" s="17"/>
      <c r="AAN52" s="17"/>
      <c r="AAO52" s="17"/>
      <c r="AAP52" s="17"/>
      <c r="AAQ52" s="17"/>
      <c r="AAR52" s="17"/>
      <c r="AAS52" s="17"/>
      <c r="AAT52" s="17"/>
      <c r="AAU52" s="17"/>
      <c r="AAV52" s="17"/>
      <c r="AAW52" s="17"/>
      <c r="AAX52" s="17"/>
      <c r="AAY52" s="17"/>
      <c r="AAZ52" s="17"/>
      <c r="ABA52" s="17"/>
      <c r="ABB52" s="17"/>
      <c r="ABC52" s="17"/>
      <c r="ABD52" s="17"/>
      <c r="ABE52" s="17"/>
      <c r="ABF52" s="17"/>
      <c r="ABG52" s="17"/>
      <c r="ABH52" s="17"/>
      <c r="ABI52" s="17"/>
      <c r="ABJ52" s="17"/>
      <c r="ABK52" s="17"/>
      <c r="ABL52" s="17"/>
      <c r="ABM52" s="17"/>
      <c r="ABN52" s="17"/>
      <c r="ABO52" s="17"/>
      <c r="ABP52" s="17"/>
      <c r="ABQ52" s="17"/>
      <c r="ABR52" s="17"/>
      <c r="ABS52" s="17"/>
      <c r="ABT52" s="17"/>
      <c r="ABU52" s="17"/>
      <c r="ABV52" s="17"/>
      <c r="ABW52" s="17"/>
      <c r="ABX52" s="17"/>
      <c r="ABY52" s="17"/>
      <c r="ABZ52" s="17"/>
      <c r="ACA52" s="17"/>
      <c r="ACB52" s="17"/>
      <c r="ACC52" s="17"/>
      <c r="ACD52" s="17"/>
      <c r="ACE52" s="17"/>
      <c r="ACF52" s="17"/>
      <c r="ACG52" s="17"/>
      <c r="ACH52" s="17"/>
      <c r="ACI52" s="17"/>
      <c r="ACJ52" s="17"/>
      <c r="ACK52" s="17"/>
      <c r="ACL52" s="17"/>
      <c r="ACM52" s="17"/>
      <c r="ACN52" s="17"/>
      <c r="ACO52" s="17"/>
      <c r="ACP52" s="17"/>
      <c r="ACQ52" s="17"/>
      <c r="ACR52" s="17"/>
      <c r="ACS52" s="17"/>
      <c r="ACT52" s="17"/>
      <c r="ACU52" s="17"/>
      <c r="ACV52" s="17"/>
      <c r="ACW52" s="17"/>
      <c r="ACX52" s="17"/>
      <c r="ACY52" s="17"/>
      <c r="ACZ52" s="17"/>
      <c r="ADA52" s="17"/>
      <c r="ADB52" s="17"/>
      <c r="ADC52" s="17"/>
      <c r="ADD52" s="17"/>
      <c r="ADE52" s="17"/>
      <c r="ADF52" s="17"/>
      <c r="ADG52" s="17"/>
      <c r="ADH52" s="17"/>
      <c r="ADI52" s="17"/>
      <c r="ADJ52" s="17"/>
      <c r="ADK52" s="17"/>
      <c r="ADL52" s="17"/>
      <c r="ADM52" s="17"/>
      <c r="ADN52" s="17"/>
      <c r="ADO52" s="17"/>
      <c r="ADP52" s="17"/>
      <c r="ADQ52" s="17"/>
      <c r="ADR52" s="17"/>
      <c r="ADS52" s="17"/>
      <c r="ADT52" s="17"/>
      <c r="ADU52" s="17"/>
      <c r="ADV52" s="17"/>
      <c r="ADW52" s="17"/>
      <c r="ADX52" s="17"/>
      <c r="ADY52" s="17"/>
      <c r="ADZ52" s="17"/>
      <c r="AEA52" s="17"/>
      <c r="AEB52" s="17"/>
      <c r="AEC52" s="17"/>
      <c r="AED52" s="17"/>
      <c r="AEE52" s="17"/>
      <c r="AEF52" s="17"/>
      <c r="AEG52" s="17"/>
      <c r="AEH52" s="17"/>
      <c r="AEI52" s="17"/>
      <c r="AEJ52" s="17"/>
      <c r="AEK52" s="17"/>
      <c r="AEL52" s="17"/>
      <c r="AEM52" s="17"/>
      <c r="AEN52" s="17"/>
      <c r="AEO52" s="17"/>
      <c r="AEP52" s="17"/>
      <c r="AEQ52" s="17"/>
      <c r="AER52" s="17"/>
      <c r="AES52" s="17"/>
      <c r="AET52" s="17"/>
      <c r="AEU52" s="17"/>
      <c r="AEV52" s="17"/>
      <c r="AEW52" s="17"/>
      <c r="AEX52" s="17"/>
      <c r="AEY52" s="17"/>
      <c r="AEZ52" s="17"/>
      <c r="AFA52" s="17"/>
      <c r="AFB52" s="17"/>
      <c r="AFC52" s="17"/>
      <c r="AFD52" s="17"/>
      <c r="AFE52" s="17"/>
      <c r="AFF52" s="17"/>
      <c r="AFG52" s="17"/>
      <c r="AFH52" s="17"/>
      <c r="AFI52" s="17"/>
      <c r="AFJ52" s="17"/>
      <c r="AFK52" s="17"/>
      <c r="AFL52" s="17"/>
      <c r="AFM52" s="17"/>
      <c r="AFN52" s="17"/>
      <c r="AFO52" s="17"/>
      <c r="AFP52" s="17"/>
      <c r="AFQ52" s="17"/>
      <c r="AFR52" s="17"/>
      <c r="AFS52" s="17"/>
      <c r="AFT52" s="17"/>
      <c r="AFU52" s="17"/>
      <c r="AFV52" s="17"/>
      <c r="AFW52" s="17"/>
      <c r="AFX52" s="17"/>
      <c r="AFY52" s="17"/>
      <c r="AFZ52" s="17"/>
      <c r="AGA52" s="17"/>
      <c r="AGB52" s="17"/>
      <c r="AGC52" s="17"/>
      <c r="AGD52" s="17"/>
      <c r="AGE52" s="17"/>
      <c r="AGF52" s="17"/>
      <c r="AGG52" s="17"/>
      <c r="AGH52" s="17"/>
      <c r="AGI52" s="17"/>
      <c r="AGJ52" s="17"/>
      <c r="AGK52" s="17"/>
      <c r="AGL52" s="17"/>
      <c r="AGM52" s="17"/>
      <c r="AGN52" s="17"/>
      <c r="AGO52" s="17"/>
      <c r="AGP52" s="17"/>
      <c r="AGQ52" s="17"/>
      <c r="AGR52" s="17"/>
      <c r="AGS52" s="17"/>
      <c r="AGT52" s="17"/>
      <c r="AGU52" s="17"/>
      <c r="AGV52" s="17"/>
      <c r="AGW52" s="17"/>
      <c r="AGX52" s="17"/>
      <c r="AGY52" s="17"/>
      <c r="AGZ52" s="17"/>
      <c r="AHA52" s="17"/>
      <c r="AHB52" s="17"/>
      <c r="AHC52" s="17"/>
      <c r="AHD52" s="17"/>
      <c r="AHE52" s="17"/>
      <c r="AHF52" s="17"/>
      <c r="AHG52" s="17"/>
      <c r="AHH52" s="17"/>
      <c r="AHI52" s="17"/>
      <c r="AHJ52" s="17"/>
      <c r="AHK52" s="17"/>
      <c r="AHL52" s="17"/>
      <c r="AHM52" s="17"/>
      <c r="AHN52" s="17"/>
      <c r="AHO52" s="17"/>
      <c r="AHP52" s="17"/>
      <c r="AHQ52" s="17"/>
      <c r="AHR52" s="17"/>
      <c r="AHS52" s="17"/>
      <c r="AHT52" s="17"/>
      <c r="AHU52" s="17"/>
      <c r="AHV52" s="17"/>
      <c r="AHW52" s="17"/>
      <c r="AHX52" s="17"/>
      <c r="AHY52" s="17"/>
      <c r="AHZ52" s="17"/>
      <c r="AIA52" s="17"/>
      <c r="AIB52" s="17"/>
      <c r="AIC52" s="17"/>
      <c r="AID52" s="17"/>
      <c r="AIE52" s="17"/>
      <c r="AIF52" s="17"/>
      <c r="AIG52" s="17"/>
      <c r="AIH52" s="17"/>
      <c r="AII52" s="17"/>
      <c r="AIJ52" s="17"/>
      <c r="AIK52" s="17"/>
      <c r="AIL52" s="17"/>
      <c r="AIM52" s="17"/>
      <c r="AIN52" s="17"/>
      <c r="AIO52" s="17"/>
      <c r="AIP52" s="17"/>
      <c r="AIQ52" s="17"/>
      <c r="AIR52" s="17"/>
      <c r="AIS52" s="17"/>
      <c r="AIT52" s="17"/>
      <c r="AIU52" s="17"/>
      <c r="AIV52" s="17"/>
      <c r="AIW52" s="17"/>
      <c r="AIX52" s="17"/>
      <c r="AIY52" s="17"/>
      <c r="AIZ52" s="17"/>
      <c r="AJA52" s="17"/>
      <c r="AJB52" s="17"/>
      <c r="AJC52" s="17"/>
      <c r="AJD52" s="17"/>
      <c r="AJE52" s="17"/>
      <c r="AJF52" s="17"/>
      <c r="AJG52" s="17"/>
      <c r="AJH52" s="17"/>
      <c r="AJI52" s="17"/>
      <c r="AJJ52" s="17"/>
      <c r="AJK52" s="17"/>
      <c r="AJL52" s="17"/>
      <c r="AJM52" s="17"/>
      <c r="AJN52" s="17"/>
      <c r="AJO52" s="17"/>
      <c r="AJP52" s="17"/>
      <c r="AJQ52" s="17"/>
      <c r="AJR52" s="17"/>
      <c r="AJS52" s="17"/>
      <c r="AJT52" s="17"/>
      <c r="AJU52" s="17"/>
      <c r="AJV52" s="17"/>
      <c r="AJW52" s="17"/>
      <c r="AJX52" s="17"/>
      <c r="AJY52" s="17"/>
      <c r="AJZ52" s="17"/>
      <c r="AKA52" s="17"/>
      <c r="AKB52" s="17"/>
      <c r="AKC52" s="17"/>
      <c r="AKD52" s="17"/>
      <c r="AKE52" s="17"/>
      <c r="AKF52" s="17"/>
      <c r="AKG52" s="17"/>
      <c r="AKH52" s="17"/>
      <c r="AKI52" s="17"/>
      <c r="AKJ52" s="17"/>
      <c r="AKK52" s="17"/>
      <c r="AKL52" s="17"/>
      <c r="AKM52" s="17"/>
      <c r="AKN52" s="17"/>
      <c r="AKO52" s="17"/>
      <c r="AKP52" s="17"/>
      <c r="AKQ52" s="17"/>
      <c r="AKR52" s="17"/>
      <c r="AKS52" s="17"/>
      <c r="AKT52" s="17"/>
      <c r="AKU52" s="17"/>
      <c r="AKV52" s="17"/>
      <c r="AKW52" s="17"/>
      <c r="AKX52" s="17"/>
      <c r="AKY52" s="17"/>
      <c r="AKZ52" s="17"/>
      <c r="ALA52" s="17"/>
      <c r="ALB52" s="17"/>
      <c r="ALC52" s="17"/>
      <c r="ALD52" s="17"/>
      <c r="ALE52" s="17"/>
      <c r="ALF52" s="17"/>
      <c r="ALG52" s="17"/>
      <c r="ALH52" s="17"/>
      <c r="ALI52" s="17"/>
      <c r="ALJ52" s="17"/>
      <c r="ALK52" s="17"/>
      <c r="ALL52" s="17"/>
      <c r="ALM52" s="17"/>
      <c r="ALN52" s="17"/>
      <c r="ALO52" s="17"/>
      <c r="ALP52" s="17"/>
      <c r="ALQ52" s="17"/>
      <c r="ALR52" s="17"/>
      <c r="ALS52" s="17"/>
      <c r="ALT52" s="17"/>
      <c r="ALU52" s="17"/>
      <c r="ALV52" s="17"/>
      <c r="ALW52" s="17"/>
      <c r="ALX52" s="17"/>
      <c r="ALY52" s="17"/>
      <c r="ALZ52" s="17"/>
      <c r="AMA52" s="17"/>
      <c r="AMB52" s="17"/>
      <c r="AMC52" s="17"/>
      <c r="AMD52" s="17"/>
      <c r="AME52" s="17"/>
      <c r="AMF52" s="17"/>
      <c r="AMG52" s="17"/>
      <c r="AMH52" s="17"/>
      <c r="AMI52" s="17"/>
      <c r="AMJ52" s="17"/>
      <c r="AMK52" s="17"/>
    </row>
    <row r="53" spans="1:1025" s="2" customFormat="1" ht="27.75" customHeight="1" x14ac:dyDescent="0.55000000000000004">
      <c r="B53" s="94"/>
      <c r="C53" s="149" t="s">
        <v>91</v>
      </c>
      <c r="D53" s="150"/>
      <c r="E53" s="93"/>
      <c r="F53" s="91"/>
    </row>
    <row r="54" spans="1:1025" ht="54" customHeight="1" thickBot="1" x14ac:dyDescent="0.4">
      <c r="B54" s="94"/>
      <c r="C54" s="147" t="s">
        <v>104</v>
      </c>
      <c r="D54" s="147"/>
      <c r="E54" s="147"/>
      <c r="F54" s="148"/>
      <c r="AMK54"/>
    </row>
    <row r="55" spans="1:1025" ht="19.5" customHeight="1" x14ac:dyDescent="0.35">
      <c r="A55" s="69"/>
      <c r="B55" s="90"/>
      <c r="C55" s="72" t="s">
        <v>8</v>
      </c>
      <c r="D55" s="56" t="s">
        <v>31</v>
      </c>
      <c r="E55" s="80" t="s">
        <v>90</v>
      </c>
      <c r="F55" s="91"/>
      <c r="R55" s="16"/>
      <c r="S55" s="16"/>
      <c r="T55" s="16"/>
      <c r="U55" s="16"/>
      <c r="V55" s="16"/>
      <c r="W55" s="16"/>
      <c r="AMK55"/>
    </row>
    <row r="56" spans="1:1025" ht="71.25" customHeight="1" thickBot="1" x14ac:dyDescent="0.4">
      <c r="A56" s="10"/>
      <c r="B56" s="92"/>
      <c r="C56" s="123"/>
      <c r="D56" s="57" t="str">
        <f>IF(OR(C56=0,ISBLANK(C56)),"Waiting for diameter",ROUNDUP(((C28/(PI()*C56))+0.5),1))</f>
        <v>Waiting for diameter</v>
      </c>
      <c r="E56" s="81" t="str">
        <f>IF(ISBLANK(C56),"Add the diameter ",IF(OR(C56&lt;1,C56&gt;2.5),"Chage the diameter",IFERROR(IF(OR(D56&lt;1.5,D56&gt;3),"Try to increase the diameter. Otherwise, you'll need to build more than one soak pit, in which case you can choose Option C",CONCATENATE((ROUNDUP((C28/(PI()*C56*D56)),0)),"soak pit with these dimensions will be needed for your project. ")),"Add more information ")))</f>
        <v xml:space="preserve">Add the diameter </v>
      </c>
      <c r="F56" s="91"/>
      <c r="R56" s="16"/>
      <c r="S56" s="16"/>
      <c r="T56" s="16"/>
      <c r="U56" s="16"/>
      <c r="V56" s="16"/>
      <c r="W56" s="16"/>
      <c r="AMK56"/>
    </row>
    <row r="57" spans="1:1025" ht="19.5" customHeight="1" x14ac:dyDescent="0.35">
      <c r="A57" s="10"/>
      <c r="B57" s="92"/>
      <c r="C57" s="93"/>
      <c r="D57" s="93"/>
      <c r="E57" s="93"/>
      <c r="F57" s="91"/>
      <c r="R57" s="16"/>
      <c r="S57" s="16"/>
      <c r="T57" s="16"/>
      <c r="U57" s="16"/>
      <c r="V57" s="16"/>
      <c r="W57" s="16"/>
      <c r="AMK57"/>
    </row>
    <row r="58" spans="1:1025" ht="25.5" customHeight="1" x14ac:dyDescent="0.55000000000000004">
      <c r="B58" s="94"/>
      <c r="C58" s="149" t="s">
        <v>92</v>
      </c>
      <c r="D58" s="150"/>
      <c r="E58" s="93"/>
      <c r="F58" s="91"/>
      <c r="R58" s="16"/>
      <c r="S58" s="16"/>
      <c r="T58" s="16"/>
      <c r="U58" s="16"/>
      <c r="V58" s="16"/>
      <c r="W58" s="16"/>
      <c r="AMK58"/>
    </row>
    <row r="59" spans="1:1025" ht="48" customHeight="1" thickBot="1" x14ac:dyDescent="0.4">
      <c r="B59" s="94"/>
      <c r="C59" s="147" t="s">
        <v>105</v>
      </c>
      <c r="D59" s="147"/>
      <c r="E59" s="147"/>
      <c r="F59" s="148"/>
      <c r="R59" s="16"/>
      <c r="S59" s="16"/>
      <c r="T59" s="16"/>
      <c r="U59" s="16"/>
      <c r="V59" s="16"/>
      <c r="W59" s="16"/>
      <c r="AMK59"/>
    </row>
    <row r="60" spans="1:1025" ht="27.75" customHeight="1" x14ac:dyDescent="0.35">
      <c r="A60" s="69"/>
      <c r="B60" s="90"/>
      <c r="C60" s="56" t="s">
        <v>31</v>
      </c>
      <c r="D60" s="56" t="s">
        <v>8</v>
      </c>
      <c r="E60" s="80" t="s">
        <v>90</v>
      </c>
      <c r="F60" s="91"/>
      <c r="U60" s="16"/>
      <c r="V60" s="16"/>
      <c r="W60" s="16"/>
      <c r="X60" s="16"/>
    </row>
    <row r="61" spans="1:1025" ht="59.25" customHeight="1" thickBot="1" x14ac:dyDescent="0.4">
      <c r="A61" s="10"/>
      <c r="B61" s="92"/>
      <c r="C61" s="123"/>
      <c r="D61" s="57" t="str">
        <f>IF(OR(C61=0,ISBLANK(C61)),"Waiting for depth",ROUNDUP(C28/(PI()*(C61-0.5)),1))</f>
        <v>Waiting for depth</v>
      </c>
      <c r="E61" s="81" t="str">
        <f>IF(ISBLANK(C61),"Add the depth ",IF(OR(C61&lt;1.5,C61&gt;3),"Change the depth",IFERROR(IF(OR(D61&lt;1,D61&gt;2.5),"You will need to build more than one soak pit, in which case you can choose Option C",CONCATENATE((ROUNDUP((C28/(PI()*C61*D61)),0))," soak pit with these dimensions will be needed for your project. ")),"Add more information ")))</f>
        <v xml:space="preserve">Add the depth </v>
      </c>
      <c r="F61" s="89"/>
      <c r="U61" s="16"/>
      <c r="V61" s="16"/>
      <c r="W61" s="16"/>
      <c r="X61" s="16"/>
    </row>
    <row r="62" spans="1:1025" ht="19.5" customHeight="1" x14ac:dyDescent="0.35">
      <c r="A62" s="10"/>
      <c r="B62" s="92"/>
      <c r="C62" s="66"/>
      <c r="D62" s="66"/>
      <c r="E62" s="67"/>
      <c r="F62" s="91"/>
      <c r="U62" s="16"/>
      <c r="V62" s="16"/>
      <c r="W62" s="16"/>
      <c r="X62" s="16"/>
    </row>
    <row r="63" spans="1:1025" ht="20.25" customHeight="1" x14ac:dyDescent="0.55000000000000004">
      <c r="B63" s="94"/>
      <c r="C63" s="149" t="s">
        <v>93</v>
      </c>
      <c r="D63" s="150"/>
      <c r="E63" s="93"/>
      <c r="F63" s="91"/>
      <c r="T63" s="16"/>
      <c r="U63" s="16"/>
      <c r="V63" s="16"/>
      <c r="W63" s="16"/>
      <c r="AMK63"/>
    </row>
    <row r="64" spans="1:1025" ht="60" customHeight="1" thickBot="1" x14ac:dyDescent="0.4">
      <c r="B64" s="94"/>
      <c r="C64" s="147" t="s">
        <v>119</v>
      </c>
      <c r="D64" s="147"/>
      <c r="E64" s="147"/>
      <c r="F64" s="148"/>
      <c r="T64" s="16"/>
      <c r="U64" s="16"/>
      <c r="V64" s="16"/>
      <c r="W64" s="16"/>
      <c r="AMK64"/>
    </row>
    <row r="65" spans="1:24 1025:1025" ht="19.5" customHeight="1" x14ac:dyDescent="0.35">
      <c r="A65" s="70"/>
      <c r="B65" s="96"/>
      <c r="C65" s="72" t="s">
        <v>8</v>
      </c>
      <c r="D65" s="56" t="s">
        <v>31</v>
      </c>
      <c r="E65" s="80" t="s">
        <v>90</v>
      </c>
      <c r="F65" s="91"/>
      <c r="T65" s="16"/>
      <c r="U65" s="16"/>
      <c r="V65" s="16"/>
      <c r="W65" s="16"/>
      <c r="AMK65"/>
    </row>
    <row r="66" spans="1:24 1025:1025" ht="57.75" customHeight="1" thickBot="1" x14ac:dyDescent="0.4">
      <c r="B66" s="94"/>
      <c r="C66" s="123"/>
      <c r="D66" s="125"/>
      <c r="E66" s="81" t="str">
        <f>IF(OR(ISBLANK(C66),(ISBLANK(D66))),"Add more information",IF(OR(C66&lt;1,C66&gt;2.5),"Change the diameter",IFERROR(IF(OR(D66&lt;1.5,D66&gt;3),"Change the depth",CONCATENATE((ROUNDUP((C28/(PI()*C66*D66)),0))," soak pit with these dimensions will be needed for your project. ")),"Add more information ")))</f>
        <v>Add more information</v>
      </c>
      <c r="F66" s="91"/>
      <c r="T66" s="16"/>
      <c r="U66" s="16"/>
      <c r="V66" s="16"/>
      <c r="W66" s="16"/>
      <c r="AMK66"/>
    </row>
    <row r="67" spans="1:24 1025:1025" x14ac:dyDescent="0.35">
      <c r="B67" s="97"/>
      <c r="C67" s="98"/>
      <c r="D67" s="98"/>
      <c r="E67" s="98"/>
      <c r="F67" s="116"/>
      <c r="T67" s="16"/>
      <c r="U67" s="16"/>
      <c r="V67" s="16"/>
      <c r="W67" s="16"/>
      <c r="AMK67"/>
    </row>
    <row r="68" spans="1:24 1025:1025" ht="41.25" customHeight="1" x14ac:dyDescent="0.55000000000000004">
      <c r="B68" s="117"/>
      <c r="C68" s="151" t="s">
        <v>102</v>
      </c>
      <c r="D68" s="151"/>
      <c r="E68" s="85"/>
      <c r="F68" s="118"/>
      <c r="T68" s="16"/>
      <c r="U68" s="16"/>
      <c r="V68" s="16"/>
      <c r="W68" s="16"/>
      <c r="AMK68"/>
    </row>
    <row r="69" spans="1:24 1025:1025" ht="23.5" x14ac:dyDescent="0.55000000000000004">
      <c r="B69" s="94"/>
      <c r="C69" s="149" t="s">
        <v>91</v>
      </c>
      <c r="D69" s="150"/>
      <c r="E69" s="93"/>
      <c r="F69" s="91"/>
      <c r="T69" s="16"/>
      <c r="U69" s="16"/>
      <c r="V69" s="16"/>
      <c r="W69" s="16"/>
      <c r="AMK69"/>
    </row>
    <row r="70" spans="1:24 1025:1025" ht="48.75" customHeight="1" thickBot="1" x14ac:dyDescent="0.4">
      <c r="B70" s="94"/>
      <c r="C70" s="147" t="s">
        <v>104</v>
      </c>
      <c r="D70" s="147"/>
      <c r="E70" s="147"/>
      <c r="F70" s="148"/>
      <c r="U70" s="16"/>
      <c r="V70" s="16"/>
      <c r="W70" s="16"/>
      <c r="X70" s="16"/>
    </row>
    <row r="71" spans="1:24 1025:1025" ht="15.5" x14ac:dyDescent="0.35">
      <c r="A71" s="69"/>
      <c r="B71" s="90"/>
      <c r="C71" s="72" t="s">
        <v>8</v>
      </c>
      <c r="D71" s="56" t="s">
        <v>31</v>
      </c>
      <c r="E71" s="80" t="s">
        <v>90</v>
      </c>
      <c r="F71" s="91"/>
    </row>
    <row r="72" spans="1:24 1025:1025" ht="47.25" customHeight="1" thickBot="1" x14ac:dyDescent="0.4">
      <c r="A72" s="10"/>
      <c r="B72" s="92"/>
      <c r="C72" s="123"/>
      <c r="D72" s="57" t="str">
        <f>IF(OR(C72=0,ISBLANK(C72)),"Waiting for diameter",ROUNDUP(((C28/(PI()*C72))),1))</f>
        <v>Waiting for diameter</v>
      </c>
      <c r="E72" s="81" t="str">
        <f>IF(ISBLANK(C72),"Add the diameter ",IF(OR(C72&lt;1,C72&gt;2),"Change the diameter",IFERROR(IF(OR(D72&lt;0.6,D72&gt;1),"Try to increase the diameter. Otherwise, you'll need to build more than one Banana-Tree Circle, in which case you can choose Option C",CONCATENATE((ROUNDUP((C28/(PI()*C72*D72)),0)),"soak pit with these dimensions will be needed for your project. ")),"Add more information ")))</f>
        <v xml:space="preserve">Add the diameter </v>
      </c>
      <c r="F72" s="91"/>
    </row>
    <row r="73" spans="1:24 1025:1025" ht="40.5" customHeight="1" x14ac:dyDescent="0.55000000000000004">
      <c r="A73" s="10"/>
      <c r="B73" s="92"/>
      <c r="C73" s="149" t="s">
        <v>92</v>
      </c>
      <c r="D73" s="150"/>
      <c r="E73" s="93"/>
      <c r="F73" s="91"/>
    </row>
    <row r="74" spans="1:24 1025:1025" ht="54" customHeight="1" thickBot="1" x14ac:dyDescent="0.4">
      <c r="A74" s="69"/>
      <c r="B74" s="90"/>
      <c r="C74" s="147" t="s">
        <v>105</v>
      </c>
      <c r="D74" s="147"/>
      <c r="E74" s="147"/>
      <c r="F74" s="148"/>
    </row>
    <row r="75" spans="1:24 1025:1025" ht="15.5" x14ac:dyDescent="0.35">
      <c r="A75" s="10"/>
      <c r="B75" s="92"/>
      <c r="C75" s="56" t="s">
        <v>31</v>
      </c>
      <c r="D75" s="72" t="s">
        <v>8</v>
      </c>
      <c r="E75" s="80" t="s">
        <v>90</v>
      </c>
      <c r="F75" s="91"/>
    </row>
    <row r="76" spans="1:24 1025:1025" ht="59.25" customHeight="1" thickBot="1" x14ac:dyDescent="0.4">
      <c r="A76" s="10"/>
      <c r="B76" s="92"/>
      <c r="C76" s="123"/>
      <c r="D76" s="57" t="str">
        <f>IF(OR(C76=0,ISBLANK(C76)),"Waiting for depth",ROUNDUP(C28/(PI()*(C76)),1))</f>
        <v>Waiting for depth</v>
      </c>
      <c r="E76" s="81" t="str">
        <f>IF(ISBLANK(C76), "Add the depth ",IF(OR(C76&lt;0.6,C76&gt;1),"Change the depth",IF(OR(D76&lt;1,D76&gt;2),"You will need to build more than one Banana-Tree Circle,  in which case you can choose Option C",CONCATENATE((ROUNDUP((C28/(PI()*C76*D76)),0)),"soak pit with these dimensions will be needed for your project. "))))</f>
        <v xml:space="preserve">Add the depth </v>
      </c>
      <c r="F76" s="91"/>
    </row>
    <row r="77" spans="1:24 1025:1025" ht="45" customHeight="1" x14ac:dyDescent="0.55000000000000004">
      <c r="A77" s="70"/>
      <c r="B77" s="96"/>
      <c r="C77" s="149" t="s">
        <v>93</v>
      </c>
      <c r="D77" s="150"/>
      <c r="E77" s="67"/>
      <c r="F77" s="91"/>
    </row>
    <row r="78" spans="1:24 1025:1025" ht="55.5" customHeight="1" thickBot="1" x14ac:dyDescent="0.4">
      <c r="B78" s="94"/>
      <c r="C78" s="147" t="s">
        <v>119</v>
      </c>
      <c r="D78" s="147"/>
      <c r="E78" s="147"/>
      <c r="F78" s="148"/>
    </row>
    <row r="79" spans="1:24 1025:1025" ht="15.5" x14ac:dyDescent="0.35">
      <c r="B79" s="94"/>
      <c r="C79" s="72" t="s">
        <v>8</v>
      </c>
      <c r="D79" s="56" t="s">
        <v>31</v>
      </c>
      <c r="E79" s="80" t="s">
        <v>90</v>
      </c>
      <c r="F79" s="91"/>
    </row>
    <row r="80" spans="1:24 1025:1025" ht="49.5" customHeight="1" thickBot="1" x14ac:dyDescent="0.4">
      <c r="B80" s="94"/>
      <c r="C80" s="123"/>
      <c r="D80" s="125"/>
      <c r="E80" s="81" t="str">
        <f>IF(OR(ISBLANK(C80),(ISBLANK(D80))),"Add more information",IF(OR(C80&lt;1,C80&gt;2),"Change the diameter",IFERROR(IF(OR(D80&lt;0.6,D80&gt;1),"Change the depth",CONCATENATE((ROUNDUP((C28/(PI()*C80*D80)),0))," soak pit with these dimensions will be needed for your project. ")),"Add more information ")))</f>
        <v>Add more information</v>
      </c>
      <c r="F80" s="91"/>
    </row>
    <row r="81" spans="2:6" x14ac:dyDescent="0.35">
      <c r="B81" s="97"/>
      <c r="C81" s="98"/>
      <c r="D81" s="98"/>
      <c r="E81" s="98"/>
      <c r="F81" s="116"/>
    </row>
    <row r="82" spans="2:6" x14ac:dyDescent="0.35"/>
    <row r="83" spans="2:6" x14ac:dyDescent="0.35"/>
    <row r="84" spans="2:6" x14ac:dyDescent="0.35"/>
    <row r="85" spans="2:6" x14ac:dyDescent="0.35"/>
    <row r="86" spans="2:6" x14ac:dyDescent="0.35"/>
    <row r="87" spans="2:6" x14ac:dyDescent="0.35"/>
    <row r="88" spans="2:6" x14ac:dyDescent="0.35"/>
    <row r="89" spans="2:6" x14ac:dyDescent="0.35"/>
    <row r="90" spans="2:6" x14ac:dyDescent="0.35"/>
    <row r="91" spans="2:6" x14ac:dyDescent="0.35"/>
    <row r="92" spans="2:6" x14ac:dyDescent="0.35"/>
    <row r="93" spans="2:6" x14ac:dyDescent="0.35"/>
    <row r="94" spans="2:6" x14ac:dyDescent="0.35"/>
    <row r="95" spans="2:6" x14ac:dyDescent="0.35"/>
    <row r="96" spans="2:6" x14ac:dyDescent="0.35"/>
    <row r="97" x14ac:dyDescent="0.35"/>
    <row r="98"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x14ac:dyDescent="0.35"/>
    <row r="110" ht="15" hidden="1" customHeight="1" x14ac:dyDescent="0.35"/>
    <row r="111" ht="15" hidden="1" customHeight="1" x14ac:dyDescent="0.35"/>
    <row r="112" ht="15" hidden="1" customHeight="1" x14ac:dyDescent="0.35"/>
    <row r="113" x14ac:dyDescent="0.35"/>
    <row r="114" x14ac:dyDescent="0.35"/>
    <row r="115" ht="15" hidden="1" customHeight="1" x14ac:dyDescent="0.35"/>
    <row r="116" ht="15" hidden="1" customHeight="1" x14ac:dyDescent="0.35"/>
    <row r="117" ht="15" hidden="1" customHeight="1" x14ac:dyDescent="0.35"/>
    <row r="118" ht="15" hidden="1" customHeight="1" x14ac:dyDescent="0.35"/>
    <row r="119" ht="15" hidden="1" customHeight="1" x14ac:dyDescent="0.35"/>
    <row r="120" ht="15" hidden="1" customHeight="1" x14ac:dyDescent="0.35"/>
    <row r="121" ht="15" hidden="1" customHeight="1" x14ac:dyDescent="0.35"/>
    <row r="122" ht="15" hidden="1" customHeight="1" x14ac:dyDescent="0.35"/>
    <row r="123" ht="15" hidden="1" customHeight="1" x14ac:dyDescent="0.35"/>
    <row r="124" ht="15" hidden="1" customHeight="1" x14ac:dyDescent="0.35"/>
    <row r="125" x14ac:dyDescent="0.35"/>
    <row r="126" x14ac:dyDescent="0.35"/>
    <row r="127" ht="15" hidden="1" customHeight="1" x14ac:dyDescent="0.35"/>
    <row r="128" ht="15" hidden="1" customHeight="1" x14ac:dyDescent="0.35"/>
    <row r="129" ht="15" hidden="1" customHeight="1" x14ac:dyDescent="0.35"/>
    <row r="130" ht="15" hidden="1" customHeight="1" x14ac:dyDescent="0.35"/>
    <row r="131" ht="15" hidden="1" customHeight="1" x14ac:dyDescent="0.35"/>
    <row r="132" x14ac:dyDescent="0.35"/>
    <row r="133" ht="15" hidden="1" customHeight="1" x14ac:dyDescent="0.35"/>
    <row r="134" ht="15" hidden="1" customHeight="1" x14ac:dyDescent="0.35"/>
    <row r="135" ht="15" hidden="1" customHeight="1" x14ac:dyDescent="0.35"/>
    <row r="136" ht="15" hidden="1" customHeight="1" x14ac:dyDescent="0.35"/>
    <row r="137" ht="15" hidden="1" customHeight="1" x14ac:dyDescent="0.35"/>
    <row r="138" x14ac:dyDescent="0.35"/>
    <row r="139" x14ac:dyDescent="0.35"/>
    <row r="140" x14ac:dyDescent="0.35"/>
    <row r="141" x14ac:dyDescent="0.35"/>
    <row r="142" x14ac:dyDescent="0.35"/>
    <row r="143" ht="15" hidden="1" customHeight="1" x14ac:dyDescent="0.35"/>
    <row r="144" ht="15" hidden="1" customHeight="1" x14ac:dyDescent="0.35"/>
    <row r="145" x14ac:dyDescent="0.35"/>
    <row r="146" x14ac:dyDescent="0.35"/>
    <row r="147" x14ac:dyDescent="0.35"/>
    <row r="148" x14ac:dyDescent="0.35"/>
    <row r="149" ht="15" hidden="1" customHeight="1" x14ac:dyDescent="0.35"/>
    <row r="150" ht="15" hidden="1" customHeight="1" x14ac:dyDescent="0.35"/>
    <row r="151" ht="15" hidden="1" customHeight="1" x14ac:dyDescent="0.35"/>
    <row r="152" ht="15" hidden="1" customHeight="1" x14ac:dyDescent="0.35"/>
    <row r="153" ht="15" hidden="1" customHeight="1" x14ac:dyDescent="0.35"/>
    <row r="154" x14ac:dyDescent="0.35"/>
    <row r="155" x14ac:dyDescent="0.35"/>
    <row r="156" x14ac:dyDescent="0.35"/>
    <row r="157" x14ac:dyDescent="0.35"/>
    <row r="158" x14ac:dyDescent="0.35"/>
    <row r="159" ht="15" hidden="1" customHeight="1" x14ac:dyDescent="0.35"/>
    <row r="160" ht="15" hidden="1" customHeight="1" x14ac:dyDescent="0.35"/>
    <row r="161" x14ac:dyDescent="0.35"/>
    <row r="162" x14ac:dyDescent="0.35"/>
    <row r="163" ht="15" hidden="1" customHeight="1" x14ac:dyDescent="0.35"/>
    <row r="164" ht="15" hidden="1" customHeight="1" x14ac:dyDescent="0.35"/>
    <row r="165" ht="15" hidden="1" customHeight="1" x14ac:dyDescent="0.35"/>
    <row r="166" ht="15" hidden="1" customHeight="1" x14ac:dyDescent="0.35"/>
    <row r="167" x14ac:dyDescent="0.35"/>
    <row r="168" x14ac:dyDescent="0.35"/>
    <row r="169" x14ac:dyDescent="0.35"/>
    <row r="170" x14ac:dyDescent="0.35"/>
    <row r="171" x14ac:dyDescent="0.35"/>
    <row r="172" ht="15" hidden="1" customHeight="1"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9" x14ac:dyDescent="0.35"/>
    <row r="200" x14ac:dyDescent="0.35"/>
    <row r="201" x14ac:dyDescent="0.35"/>
    <row r="202" x14ac:dyDescent="0.35"/>
    <row r="203" x14ac:dyDescent="0.35"/>
    <row r="205" x14ac:dyDescent="0.35"/>
    <row r="209" x14ac:dyDescent="0.35"/>
    <row r="218" x14ac:dyDescent="0.35"/>
    <row r="219" x14ac:dyDescent="0.35"/>
    <row r="1048493" x14ac:dyDescent="0.35"/>
    <row r="1048509" x14ac:dyDescent="0.35"/>
    <row r="1048510" x14ac:dyDescent="0.35"/>
    <row r="1048511" x14ac:dyDescent="0.35"/>
    <row r="1048512" x14ac:dyDescent="0.35"/>
    <row r="1048513" x14ac:dyDescent="0.35"/>
    <row r="1048514" x14ac:dyDescent="0.35"/>
    <row r="1048516" x14ac:dyDescent="0.35"/>
    <row r="1048517" x14ac:dyDescent="0.35"/>
    <row r="1048518" x14ac:dyDescent="0.35"/>
    <row r="1048519" x14ac:dyDescent="0.35"/>
    <row r="1048521" x14ac:dyDescent="0.35"/>
    <row r="1048522" x14ac:dyDescent="0.35"/>
    <row r="1048523" x14ac:dyDescent="0.35"/>
    <row r="1048524" x14ac:dyDescent="0.35"/>
    <row r="1048525" x14ac:dyDescent="0.35"/>
    <row r="1048526" x14ac:dyDescent="0.35"/>
    <row r="1048527" x14ac:dyDescent="0.35"/>
    <row r="1048528" x14ac:dyDescent="0.35"/>
    <row r="1048529" x14ac:dyDescent="0.35"/>
    <row r="1048530" x14ac:dyDescent="0.35"/>
    <row r="1048531" x14ac:dyDescent="0.35"/>
    <row r="1048532" x14ac:dyDescent="0.35"/>
    <row r="1048533" x14ac:dyDescent="0.35"/>
    <row r="1048534" x14ac:dyDescent="0.35"/>
    <row r="1048535" x14ac:dyDescent="0.35"/>
    <row r="1048537" x14ac:dyDescent="0.35"/>
    <row r="1048538" x14ac:dyDescent="0.35"/>
    <row r="1048539" x14ac:dyDescent="0.35"/>
    <row r="1048540" x14ac:dyDescent="0.35"/>
    <row r="1048541" x14ac:dyDescent="0.35"/>
    <row r="1048542" x14ac:dyDescent="0.35"/>
    <row r="1048543" x14ac:dyDescent="0.35"/>
    <row r="1048544" x14ac:dyDescent="0.35"/>
    <row r="1048545" x14ac:dyDescent="0.35"/>
    <row r="1048546" x14ac:dyDescent="0.35"/>
    <row r="1048547" x14ac:dyDescent="0.35"/>
    <row r="1048548" x14ac:dyDescent="0.35"/>
    <row r="1048550" x14ac:dyDescent="0.35"/>
    <row r="1048551" x14ac:dyDescent="0.35"/>
    <row r="1048552" x14ac:dyDescent="0.35"/>
    <row r="1048553" x14ac:dyDescent="0.35"/>
    <row r="1048554" x14ac:dyDescent="0.35"/>
    <row r="1048555" x14ac:dyDescent="0.35"/>
    <row r="1048556" x14ac:dyDescent="0.35"/>
    <row r="1048557" x14ac:dyDescent="0.35"/>
    <row r="1048558" x14ac:dyDescent="0.35"/>
    <row r="1048559" x14ac:dyDescent="0.35"/>
    <row r="1048560" x14ac:dyDescent="0.35"/>
    <row r="1048561" x14ac:dyDescent="0.35"/>
    <row r="1048562" x14ac:dyDescent="0.35"/>
    <row r="1048563" x14ac:dyDescent="0.35"/>
    <row r="1048564" x14ac:dyDescent="0.35"/>
    <row r="1048566" x14ac:dyDescent="0.35"/>
    <row r="1048567" x14ac:dyDescent="0.35"/>
    <row r="1048568" x14ac:dyDescent="0.35"/>
    <row r="1048569" x14ac:dyDescent="0.35"/>
    <row r="1048570" x14ac:dyDescent="0.35"/>
    <row r="1048571" x14ac:dyDescent="0.35"/>
    <row r="1048572" x14ac:dyDescent="0.35"/>
    <row r="1048573" x14ac:dyDescent="0.35"/>
    <row r="1048574" x14ac:dyDescent="0.35"/>
    <row r="1048575" x14ac:dyDescent="0.35"/>
    <row r="1048576" x14ac:dyDescent="0.35"/>
  </sheetData>
  <sheetProtection algorithmName="SHA-512" hashValue="B+/IPW29KI5Onjj7z04XtHobGGocZeot3ZuYCHSHjBlo8doubOFpNWLIJK5jS27pnY+rNSYA9vNZmMHnnEnMag==" saltValue="yNN7hFodhQLpGIcuH3ZO+Q==" spinCount="100000" sheet="1" objects="1" scenarios="1"/>
  <mergeCells count="43">
    <mergeCell ref="C38:D38"/>
    <mergeCell ref="C48:F48"/>
    <mergeCell ref="C53:D53"/>
    <mergeCell ref="C39:D39"/>
    <mergeCell ref="C40:F40"/>
    <mergeCell ref="C43:D43"/>
    <mergeCell ref="C44:F44"/>
    <mergeCell ref="C47:D47"/>
    <mergeCell ref="C78:F78"/>
    <mergeCell ref="C54:F54"/>
    <mergeCell ref="C58:D58"/>
    <mergeCell ref="C59:F59"/>
    <mergeCell ref="C63:D63"/>
    <mergeCell ref="C73:D73"/>
    <mergeCell ref="C77:D77"/>
    <mergeCell ref="C74:F74"/>
    <mergeCell ref="C64:F64"/>
    <mergeCell ref="C68:D68"/>
    <mergeCell ref="C69:D69"/>
    <mergeCell ref="C70:F70"/>
    <mergeCell ref="C18:C19"/>
    <mergeCell ref="D18:D19"/>
    <mergeCell ref="N18:N19"/>
    <mergeCell ref="C17:F17"/>
    <mergeCell ref="C37:D37"/>
    <mergeCell ref="C22:C23"/>
    <mergeCell ref="D22:D23"/>
    <mergeCell ref="C25:D25"/>
    <mergeCell ref="C30:F30"/>
    <mergeCell ref="C26:F26"/>
    <mergeCell ref="C31:F32"/>
    <mergeCell ref="K10:K11"/>
    <mergeCell ref="L10:M10"/>
    <mergeCell ref="C11:F11"/>
    <mergeCell ref="C12:C13"/>
    <mergeCell ref="D12:D13"/>
    <mergeCell ref="C16:D16"/>
    <mergeCell ref="C2:E2"/>
    <mergeCell ref="C3:E5"/>
    <mergeCell ref="C9:I9"/>
    <mergeCell ref="C10:D10"/>
    <mergeCell ref="C7:J8"/>
    <mergeCell ref="J10:J11"/>
  </mergeCells>
  <conditionalFormatting sqref="M18:M19">
    <cfRule type="expression" dxfId="59" priority="68">
      <formula>#REF!="No"</formula>
    </cfRule>
  </conditionalFormatting>
  <conditionalFormatting sqref="D42">
    <cfRule type="cellIs" dxfId="58" priority="63" operator="greaterThan">
      <formula>5</formula>
    </cfRule>
    <cfRule type="cellIs" dxfId="57" priority="64" operator="lessThan">
      <formula>1.5</formula>
    </cfRule>
    <cfRule type="cellIs" dxfId="56" priority="65" operator="between">
      <formula>1.5</formula>
      <formula>5</formula>
    </cfRule>
  </conditionalFormatting>
  <conditionalFormatting sqref="C42">
    <cfRule type="containsBlanks" dxfId="55" priority="5">
      <formula>LEN(TRIM(C42))=0</formula>
    </cfRule>
    <cfRule type="cellIs" dxfId="54" priority="60" operator="lessThan">
      <formula>1</formula>
    </cfRule>
    <cfRule type="cellIs" dxfId="53" priority="61" operator="greaterThan">
      <formula>2.5</formula>
    </cfRule>
    <cfRule type="cellIs" dxfId="52" priority="62" operator="between">
      <formula>1</formula>
      <formula>2.5</formula>
    </cfRule>
  </conditionalFormatting>
  <conditionalFormatting sqref="D46">
    <cfRule type="cellIs" dxfId="51" priority="57" operator="greaterThan">
      <formula>2.5</formula>
    </cfRule>
    <cfRule type="cellIs" dxfId="50" priority="58" operator="lessThan">
      <formula>1</formula>
    </cfRule>
    <cfRule type="cellIs" dxfId="49" priority="59" operator="between">
      <formula>1</formula>
      <formula>2.5</formula>
    </cfRule>
  </conditionalFormatting>
  <conditionalFormatting sqref="C46">
    <cfRule type="containsBlanks" dxfId="48" priority="4">
      <formula>LEN(TRIM(C46))=0</formula>
    </cfRule>
    <cfRule type="cellIs" dxfId="47" priority="54" operator="lessThan">
      <formula>1.5</formula>
    </cfRule>
    <cfRule type="cellIs" dxfId="46" priority="55" operator="greaterThan">
      <formula>5</formula>
    </cfRule>
    <cfRule type="cellIs" dxfId="45" priority="56" operator="between">
      <formula>1.5</formula>
      <formula>5</formula>
    </cfRule>
  </conditionalFormatting>
  <conditionalFormatting sqref="C50">
    <cfRule type="cellIs" dxfId="44" priority="51" operator="lessThan">
      <formula>1</formula>
    </cfRule>
    <cfRule type="cellIs" dxfId="43" priority="52" operator="greaterThan">
      <formula>2.5</formula>
    </cfRule>
    <cfRule type="cellIs" dxfId="42" priority="53" operator="between">
      <formula>1</formula>
      <formula>2.5</formula>
    </cfRule>
  </conditionalFormatting>
  <conditionalFormatting sqref="D50">
    <cfRule type="cellIs" dxfId="41" priority="48" operator="greaterThan">
      <formula>5</formula>
    </cfRule>
    <cfRule type="cellIs" dxfId="40" priority="49" operator="lessThan">
      <formula>1.5</formula>
    </cfRule>
    <cfRule type="cellIs" dxfId="39" priority="50" operator="between">
      <formula>1.5</formula>
      <formula>5</formula>
    </cfRule>
  </conditionalFormatting>
  <conditionalFormatting sqref="C56">
    <cfRule type="cellIs" dxfId="38" priority="45" operator="lessThan">
      <formula>1</formula>
    </cfRule>
    <cfRule type="cellIs" dxfId="37" priority="46" operator="greaterThan">
      <formula>2.5</formula>
    </cfRule>
    <cfRule type="cellIs" dxfId="36" priority="47" operator="between">
      <formula>1</formula>
      <formula>2.5</formula>
    </cfRule>
  </conditionalFormatting>
  <conditionalFormatting sqref="C61">
    <cfRule type="cellIs" dxfId="35" priority="42" operator="lessThan">
      <formula>1.5</formula>
    </cfRule>
    <cfRule type="cellIs" dxfId="34" priority="43" operator="greaterThan">
      <formula>3</formula>
    </cfRule>
    <cfRule type="cellIs" dxfId="33" priority="44" operator="between">
      <formula>1.5</formula>
      <formula>3</formula>
    </cfRule>
  </conditionalFormatting>
  <conditionalFormatting sqref="C66">
    <cfRule type="cellIs" dxfId="32" priority="39" operator="lessThan">
      <formula>1</formula>
    </cfRule>
    <cfRule type="cellIs" dxfId="31" priority="40" operator="greaterThan">
      <formula>2.5</formula>
    </cfRule>
    <cfRule type="cellIs" dxfId="30" priority="41" operator="between">
      <formula>1</formula>
      <formula>2.5</formula>
    </cfRule>
  </conditionalFormatting>
  <conditionalFormatting sqref="D56">
    <cfRule type="cellIs" dxfId="29" priority="36" operator="greaterThan">
      <formula>3</formula>
    </cfRule>
    <cfRule type="cellIs" dxfId="28" priority="37" operator="lessThan">
      <formula>1.5</formula>
    </cfRule>
    <cfRule type="cellIs" dxfId="27" priority="38" operator="between">
      <formula>1.5</formula>
      <formula>3</formula>
    </cfRule>
  </conditionalFormatting>
  <conditionalFormatting sqref="D61">
    <cfRule type="cellIs" dxfId="26" priority="27" operator="greaterThan">
      <formula>2.5</formula>
    </cfRule>
    <cfRule type="cellIs" dxfId="25" priority="28" operator="lessThan">
      <formula>1</formula>
    </cfRule>
    <cfRule type="cellIs" dxfId="24" priority="29" operator="between">
      <formula>1</formula>
      <formula>2.5</formula>
    </cfRule>
  </conditionalFormatting>
  <conditionalFormatting sqref="D66">
    <cfRule type="cellIs" dxfId="23" priority="24" operator="greaterThan">
      <formula>3</formula>
    </cfRule>
    <cfRule type="cellIs" dxfId="22" priority="25" operator="lessThan">
      <formula>1.5</formula>
    </cfRule>
    <cfRule type="cellIs" dxfId="21" priority="26" operator="between">
      <formula>1.5</formula>
      <formula>3</formula>
    </cfRule>
  </conditionalFormatting>
  <conditionalFormatting sqref="C72">
    <cfRule type="cellIs" dxfId="20" priority="21" operator="lessThan">
      <formula>1</formula>
    </cfRule>
    <cfRule type="cellIs" dxfId="19" priority="22" operator="greaterThan">
      <formula>2</formula>
    </cfRule>
    <cfRule type="cellIs" dxfId="18" priority="23" operator="between">
      <formula>1</formula>
      <formula>2</formula>
    </cfRule>
  </conditionalFormatting>
  <conditionalFormatting sqref="C76">
    <cfRule type="cellIs" dxfId="17" priority="18" operator="lessThan">
      <formula>0.6</formula>
    </cfRule>
    <cfRule type="cellIs" dxfId="16" priority="19" operator="greaterThan">
      <formula>1</formula>
    </cfRule>
    <cfRule type="cellIs" dxfId="15" priority="20" operator="between">
      <formula>0.6</formula>
      <formula>1</formula>
    </cfRule>
  </conditionalFormatting>
  <conditionalFormatting sqref="C80">
    <cfRule type="cellIs" dxfId="14" priority="15" operator="lessThan">
      <formula>1</formula>
    </cfRule>
    <cfRule type="cellIs" dxfId="13" priority="16" operator="greaterThan">
      <formula>2</formula>
    </cfRule>
    <cfRule type="cellIs" dxfId="12" priority="17" operator="between">
      <formula>1</formula>
      <formula>2</formula>
    </cfRule>
  </conditionalFormatting>
  <conditionalFormatting sqref="D72">
    <cfRule type="cellIs" dxfId="11" priority="12" operator="greaterThan">
      <formula>1</formula>
    </cfRule>
    <cfRule type="cellIs" dxfId="10" priority="13" operator="lessThan">
      <formula>0.6</formula>
    </cfRule>
    <cfRule type="cellIs" dxfId="9" priority="14" operator="between">
      <formula>0.6</formula>
      <formula>1</formula>
    </cfRule>
  </conditionalFormatting>
  <conditionalFormatting sqref="D76">
    <cfRule type="cellIs" dxfId="8" priority="9" operator="greaterThan">
      <formula>2</formula>
    </cfRule>
    <cfRule type="cellIs" dxfId="7" priority="10" operator="lessThan">
      <formula>1</formula>
    </cfRule>
    <cfRule type="cellIs" dxfId="6" priority="11" operator="between">
      <formula>1</formula>
      <formula>2</formula>
    </cfRule>
  </conditionalFormatting>
  <conditionalFormatting sqref="D80">
    <cfRule type="cellIs" dxfId="5" priority="6" operator="greaterThan">
      <formula>1</formula>
    </cfRule>
    <cfRule type="cellIs" dxfId="4" priority="7" operator="lessThan">
      <formula>0.6</formula>
    </cfRule>
    <cfRule type="cellIs" dxfId="3" priority="8" operator="between">
      <formula>0.6</formula>
      <formula>1</formula>
    </cfRule>
  </conditionalFormatting>
  <conditionalFormatting sqref="C50:D50">
    <cfRule type="containsBlanks" dxfId="2" priority="3">
      <formula>LEN(TRIM(C50))=0</formula>
    </cfRule>
  </conditionalFormatting>
  <conditionalFormatting sqref="C56 C61 C66:D66 C72 C76 C80:D80">
    <cfRule type="containsBlanks" dxfId="1" priority="2">
      <formula>LEN(TRIM(C56))=0</formula>
    </cfRule>
  </conditionalFormatting>
  <conditionalFormatting sqref="D42 D46 D56 D61 D72 D76">
    <cfRule type="containsText" dxfId="0" priority="1" operator="containsText" text="Waiting">
      <formula>NOT(ISERROR(SEARCH("Waiting",D42)))</formula>
    </cfRule>
  </conditionalFormatting>
  <pageMargins left="0.7" right="0.7" top="0.75" bottom="0.75" header="0.511811023622047" footer="0.511811023622047"/>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'2. Database'!$B$12:$B$19</xm:f>
          </x14:formula1>
          <xm:sqref>C20</xm:sqref>
        </x14:dataValidation>
        <x14:dataValidation type="list" allowBlank="1" showInputMessage="1" showErrorMessage="1" xr:uid="{00000000-0002-0000-0100-000001000000}">
          <x14:formula1>
            <xm:f>'2. Database'!$C$12:$C$19</xm:f>
          </x14:formula1>
          <xm:sqref>C24</xm:sqref>
        </x14:dataValidation>
        <x14:dataValidation type="list" allowBlank="1" showInputMessage="1" showErrorMessage="1" xr:uid="{00000000-0002-0000-0100-000002000000}">
          <x14:formula1>
            <xm:f>'2. Database'!$B$6:$B$7</xm:f>
          </x14:formula1>
          <x14:formula2>
            <xm:f>0</xm:f>
          </x14:formula2>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tabColor theme="5" tint="0.59999389629810485"/>
  </sheetPr>
  <dimension ref="A1:AMJ121"/>
  <sheetViews>
    <sheetView zoomScaleNormal="100" zoomScalePageLayoutView="60" workbookViewId="0">
      <selection activeCell="C31" sqref="C31"/>
    </sheetView>
  </sheetViews>
  <sheetFormatPr defaultColWidth="9.1796875" defaultRowHeight="14.5" zeroHeight="1" x14ac:dyDescent="0.35"/>
  <cols>
    <col min="1" max="1" width="9.1796875" style="2"/>
    <col min="2" max="2" width="25.453125" style="2" customWidth="1"/>
    <col min="3" max="3" width="29.81640625" style="2" customWidth="1"/>
    <col min="4" max="4" width="17.7265625" style="2" customWidth="1"/>
    <col min="5" max="5" width="17.54296875" style="2" customWidth="1"/>
    <col min="6" max="6" width="14.81640625" style="2" customWidth="1"/>
    <col min="7" max="7" width="25.453125" style="2" customWidth="1"/>
    <col min="8" max="8" width="15.7265625" style="2" customWidth="1"/>
    <col min="9" max="9" width="17.1796875" style="2" customWidth="1"/>
    <col min="10" max="11" width="15.7265625" style="2" customWidth="1"/>
    <col min="12" max="14" width="9.1796875" style="2"/>
    <col min="15" max="15" width="95.54296875" style="2" customWidth="1"/>
    <col min="16" max="16" width="26.54296875" style="2" customWidth="1"/>
    <col min="17" max="17" width="13.54296875" style="2" customWidth="1"/>
    <col min="18" max="24" width="9.1796875" style="2"/>
    <col min="25" max="25" width="11.54296875" style="2" hidden="1" customWidth="1"/>
    <col min="26" max="1024" width="9.1796875" style="2" hidden="1"/>
  </cols>
  <sheetData>
    <row r="1" spans="1:24" s="19" customFormat="1" x14ac:dyDescent="0.35">
      <c r="A1" s="18"/>
      <c r="B1" s="18"/>
      <c r="C1" s="18"/>
      <c r="D1" s="18"/>
      <c r="E1" s="18"/>
      <c r="F1" s="18"/>
      <c r="G1" s="18"/>
      <c r="H1" s="18"/>
      <c r="I1" s="18"/>
      <c r="J1" s="18"/>
      <c r="K1" s="18"/>
      <c r="L1" s="18"/>
      <c r="M1" s="18"/>
      <c r="N1" s="18"/>
      <c r="O1" s="18"/>
      <c r="P1" s="18"/>
      <c r="Q1" s="18"/>
      <c r="R1" s="18"/>
      <c r="S1" s="18"/>
      <c r="T1" s="18"/>
      <c r="U1" s="18"/>
      <c r="V1" s="18"/>
      <c r="W1" s="18"/>
      <c r="X1" s="18"/>
    </row>
    <row r="2" spans="1:24" s="19" customFormat="1" ht="26" x14ac:dyDescent="0.6">
      <c r="A2" s="18"/>
      <c r="B2" s="20" t="s">
        <v>82</v>
      </c>
      <c r="C2" s="18"/>
      <c r="D2" s="18"/>
      <c r="E2" s="18"/>
      <c r="F2" s="18"/>
      <c r="G2" s="18"/>
      <c r="H2" s="18"/>
      <c r="I2" s="18"/>
      <c r="J2" s="18"/>
      <c r="K2" s="18"/>
      <c r="L2" s="18"/>
      <c r="M2" s="18"/>
      <c r="N2" s="18"/>
      <c r="O2" s="18"/>
      <c r="P2" s="18"/>
      <c r="Q2" s="18"/>
      <c r="R2" s="18"/>
      <c r="S2" s="18"/>
      <c r="T2" s="18"/>
      <c r="U2" s="18"/>
      <c r="V2" s="18"/>
      <c r="W2" s="18"/>
      <c r="X2" s="18"/>
    </row>
    <row r="3" spans="1:24" s="19" customFormat="1" x14ac:dyDescent="0.35">
      <c r="A3" s="18"/>
      <c r="B3" s="18"/>
      <c r="C3" s="18"/>
      <c r="D3" s="18"/>
      <c r="E3" s="18"/>
      <c r="F3" s="18"/>
      <c r="G3" s="18"/>
      <c r="H3" s="18"/>
      <c r="I3" s="18"/>
      <c r="J3" s="18"/>
      <c r="K3" s="18"/>
      <c r="L3" s="18"/>
      <c r="M3" s="18"/>
      <c r="N3" s="18"/>
      <c r="O3" s="18"/>
      <c r="P3" s="18"/>
      <c r="Q3" s="18"/>
      <c r="R3" s="18"/>
      <c r="S3" s="18"/>
      <c r="T3" s="18"/>
      <c r="U3" s="18"/>
      <c r="V3" s="18"/>
      <c r="W3" s="18"/>
      <c r="X3" s="18"/>
    </row>
    <row r="4" spans="1:24" ht="16" thickBot="1" x14ac:dyDescent="0.4">
      <c r="B4" s="15"/>
      <c r="C4" s="15"/>
      <c r="D4" s="15"/>
      <c r="E4" s="15"/>
      <c r="F4" s="15"/>
      <c r="G4" s="21"/>
    </row>
    <row r="5" spans="1:24" ht="15.5" x14ac:dyDescent="0.35">
      <c r="B5" s="22" t="s">
        <v>1</v>
      </c>
      <c r="C5" s="15"/>
      <c r="D5" s="15"/>
      <c r="E5" s="15"/>
      <c r="F5" s="15"/>
      <c r="G5" s="21"/>
    </row>
    <row r="6" spans="1:24" ht="15.5" x14ac:dyDescent="0.35">
      <c r="B6" s="23" t="s">
        <v>2</v>
      </c>
      <c r="C6" s="15"/>
      <c r="D6" s="15"/>
      <c r="E6" s="15"/>
      <c r="F6" s="15"/>
      <c r="G6" s="21"/>
    </row>
    <row r="7" spans="1:24" ht="15.5" x14ac:dyDescent="0.35">
      <c r="B7" s="24" t="s">
        <v>12</v>
      </c>
      <c r="C7" s="15"/>
      <c r="D7" s="15"/>
      <c r="E7" s="15"/>
      <c r="F7" s="15"/>
      <c r="G7" s="21"/>
    </row>
    <row r="8" spans="1:24" ht="15.5" x14ac:dyDescent="0.35">
      <c r="C8" s="15"/>
      <c r="D8" s="15"/>
      <c r="E8" s="15"/>
      <c r="F8" s="15"/>
      <c r="G8" s="21"/>
    </row>
    <row r="9" spans="1:24" ht="49.5" customHeight="1" thickBot="1" x14ac:dyDescent="0.4">
      <c r="B9" s="155" t="s">
        <v>13</v>
      </c>
      <c r="C9" s="155"/>
      <c r="D9" s="155"/>
      <c r="E9" s="155"/>
      <c r="F9" s="15"/>
      <c r="G9" s="21"/>
    </row>
    <row r="10" spans="1:24" ht="23.25" customHeight="1" thickBot="1" x14ac:dyDescent="0.4">
      <c r="B10" s="156" t="s">
        <v>4</v>
      </c>
      <c r="C10" s="156" t="s">
        <v>14</v>
      </c>
      <c r="D10" s="157" t="s">
        <v>15</v>
      </c>
      <c r="E10" s="157"/>
      <c r="F10" s="15"/>
      <c r="G10" s="153"/>
      <c r="H10" s="153"/>
      <c r="I10" s="153"/>
    </row>
    <row r="11" spans="1:24" ht="31" x14ac:dyDescent="0.35">
      <c r="B11" s="156"/>
      <c r="C11" s="156"/>
      <c r="D11" s="25" t="s">
        <v>98</v>
      </c>
      <c r="E11" s="25" t="s">
        <v>16</v>
      </c>
      <c r="F11" s="15"/>
      <c r="G11" s="153"/>
      <c r="H11" s="61"/>
      <c r="I11" s="61"/>
    </row>
    <row r="12" spans="1:24" ht="15.5" x14ac:dyDescent="0.35">
      <c r="B12" s="34"/>
      <c r="C12" s="34"/>
      <c r="D12" s="34"/>
      <c r="E12" s="34"/>
      <c r="F12" s="15"/>
      <c r="G12" s="61"/>
      <c r="H12" s="61"/>
      <c r="I12" s="61"/>
    </row>
    <row r="13" spans="1:24" ht="15.5" x14ac:dyDescent="0.35">
      <c r="B13" s="26" t="s">
        <v>17</v>
      </c>
      <c r="C13" s="27" t="s">
        <v>7</v>
      </c>
      <c r="D13" s="27">
        <v>1950</v>
      </c>
      <c r="E13" s="27" t="s">
        <v>18</v>
      </c>
      <c r="F13" s="15"/>
      <c r="G13" s="62"/>
      <c r="H13" s="154"/>
      <c r="I13" s="63"/>
    </row>
    <row r="14" spans="1:24" ht="15.5" x14ac:dyDescent="0.35">
      <c r="B14" s="26" t="s">
        <v>19</v>
      </c>
      <c r="C14" s="27" t="s">
        <v>20</v>
      </c>
      <c r="D14" s="27">
        <v>1950</v>
      </c>
      <c r="E14" s="27">
        <v>50</v>
      </c>
      <c r="F14" s="15"/>
      <c r="G14" s="62"/>
      <c r="H14" s="154"/>
      <c r="I14" s="63"/>
    </row>
    <row r="15" spans="1:24" ht="15.5" x14ac:dyDescent="0.35">
      <c r="B15" s="26" t="s">
        <v>21</v>
      </c>
      <c r="C15" s="27" t="s">
        <v>22</v>
      </c>
      <c r="D15" s="27">
        <v>1100</v>
      </c>
      <c r="E15" s="27">
        <v>30</v>
      </c>
      <c r="F15" s="15"/>
      <c r="G15" s="62"/>
      <c r="H15" s="63"/>
      <c r="I15" s="63"/>
    </row>
    <row r="16" spans="1:24" ht="15.5" x14ac:dyDescent="0.35">
      <c r="B16" s="26" t="s">
        <v>23</v>
      </c>
      <c r="C16" s="27" t="s">
        <v>24</v>
      </c>
      <c r="D16" s="27">
        <v>600</v>
      </c>
      <c r="E16" s="27">
        <v>25</v>
      </c>
      <c r="G16" s="62"/>
      <c r="H16" s="63"/>
      <c r="I16" s="63"/>
    </row>
    <row r="17" spans="2:9" ht="14.25" customHeight="1" x14ac:dyDescent="0.35">
      <c r="B17" s="26" t="s">
        <v>25</v>
      </c>
      <c r="C17" s="27" t="s">
        <v>26</v>
      </c>
      <c r="D17" s="27">
        <v>360</v>
      </c>
      <c r="E17" s="27">
        <v>20</v>
      </c>
      <c r="G17" s="62"/>
      <c r="H17" s="63"/>
      <c r="I17" s="63"/>
    </row>
    <row r="18" spans="2:9" ht="15.5" x14ac:dyDescent="0.35">
      <c r="B18" s="26" t="s">
        <v>27</v>
      </c>
      <c r="C18" s="27" t="s">
        <v>28</v>
      </c>
      <c r="D18" s="27">
        <v>180</v>
      </c>
      <c r="E18" s="27">
        <v>8</v>
      </c>
      <c r="G18" s="62"/>
      <c r="H18" s="63"/>
      <c r="I18" s="63"/>
    </row>
    <row r="19" spans="2:9" s="17" customFormat="1" ht="15.5" x14ac:dyDescent="0.35">
      <c r="B19" s="26" t="s">
        <v>29</v>
      </c>
      <c r="C19" s="27" t="s">
        <v>30</v>
      </c>
      <c r="D19" s="27">
        <v>72</v>
      </c>
      <c r="E19" s="27" t="s">
        <v>18</v>
      </c>
      <c r="G19" s="62"/>
      <c r="H19" s="63"/>
      <c r="I19" s="63"/>
    </row>
    <row r="20" spans="2:9" s="17" customFormat="1" x14ac:dyDescent="0.35"/>
    <row r="21" spans="2:9" s="17" customFormat="1" x14ac:dyDescent="0.35"/>
    <row r="22" spans="2:9" s="17" customFormat="1" x14ac:dyDescent="0.35"/>
    <row r="23" spans="2:9" s="17" customFormat="1" x14ac:dyDescent="0.35"/>
    <row r="24" spans="2:9" s="17" customFormat="1" x14ac:dyDescent="0.35"/>
    <row r="25" spans="2:9" s="17" customFormat="1" x14ac:dyDescent="0.35"/>
    <row r="26" spans="2:9" s="17" customFormat="1" x14ac:dyDescent="0.35"/>
    <row r="27" spans="2:9" s="17" customFormat="1" x14ac:dyDescent="0.35"/>
    <row r="28" spans="2:9" s="17" customFormat="1" x14ac:dyDescent="0.35"/>
    <row r="29" spans="2:9" s="17" customFormat="1" x14ac:dyDescent="0.35"/>
    <row r="30" spans="2:9" s="17" customFormat="1" x14ac:dyDescent="0.35"/>
    <row r="31" spans="2:9" s="17" customFormat="1" x14ac:dyDescent="0.35"/>
    <row r="32" spans="2:9" s="17" customFormat="1" x14ac:dyDescent="0.35"/>
    <row r="33" spans="2:16" s="17" customFormat="1" x14ac:dyDescent="0.35"/>
    <row r="34" spans="2:16" s="17" customFormat="1" x14ac:dyDescent="0.35"/>
    <row r="35" spans="2:16" s="17" customFormat="1" x14ac:dyDescent="0.35"/>
    <row r="36" spans="2:16" s="17" customFormat="1" x14ac:dyDescent="0.35">
      <c r="B36" s="28"/>
      <c r="C36" s="29"/>
    </row>
    <row r="37" spans="2:16" s="17" customFormat="1" x14ac:dyDescent="0.35">
      <c r="B37" s="28"/>
      <c r="C37" s="29"/>
    </row>
    <row r="38" spans="2:16" s="17" customFormat="1" x14ac:dyDescent="0.35">
      <c r="B38" s="28"/>
      <c r="C38" s="29"/>
    </row>
    <row r="39" spans="2:16" s="17" customFormat="1" x14ac:dyDescent="0.35">
      <c r="B39" s="28"/>
      <c r="C39" s="29"/>
    </row>
    <row r="40" spans="2:16" s="17" customFormat="1" x14ac:dyDescent="0.35">
      <c r="B40" s="30"/>
      <c r="J40" s="31"/>
      <c r="L40" s="32"/>
      <c r="M40" s="33"/>
      <c r="N40" s="29"/>
      <c r="O40" s="28"/>
      <c r="P40" s="29"/>
    </row>
    <row r="41" spans="2:16" s="17" customFormat="1" x14ac:dyDescent="0.35"/>
    <row r="47" spans="2:16" x14ac:dyDescent="0.35"/>
    <row r="48" spans="2:16" x14ac:dyDescent="0.35"/>
    <row r="95" x14ac:dyDescent="0.35"/>
    <row r="96" x14ac:dyDescent="0.35"/>
    <row r="97" x14ac:dyDescent="0.35"/>
    <row r="98" x14ac:dyDescent="0.35"/>
    <row r="99"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sheetData>
  <sheetProtection algorithmName="SHA-512" hashValue="u1kAvtTJJWmOIjZdREculudRL2tQVVO5rc5C8P3Lu+WJu3rbv1t7f6HOU/XQ6xazZt6OOpCWWPyX3/VD54uKkQ==" saltValue="4QmLq6yppA5rNyLOE3LENw==" spinCount="100000" sheet="1" objects="1" scenarios="1"/>
  <mergeCells count="7">
    <mergeCell ref="H10:I10"/>
    <mergeCell ref="H13:H14"/>
    <mergeCell ref="B9:E9"/>
    <mergeCell ref="B10:B11"/>
    <mergeCell ref="C10:C11"/>
    <mergeCell ref="D10:E10"/>
    <mergeCell ref="G10:G11"/>
  </mergeCell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B23"/>
  <sheetViews>
    <sheetView zoomScale="142" zoomScaleNormal="142" workbookViewId="0">
      <selection activeCell="B3" sqref="B3"/>
    </sheetView>
  </sheetViews>
  <sheetFormatPr defaultRowHeight="14.5" x14ac:dyDescent="0.35"/>
  <cols>
    <col min="1" max="1" width="8.7265625" customWidth="1"/>
    <col min="2" max="2" width="86" customWidth="1"/>
  </cols>
  <sheetData>
    <row r="1" spans="1:2" ht="21" x14ac:dyDescent="0.5">
      <c r="A1" s="48" t="s">
        <v>40</v>
      </c>
      <c r="B1" s="49"/>
    </row>
    <row r="2" spans="1:2" x14ac:dyDescent="0.35">
      <c r="A2" s="39"/>
      <c r="B2" s="39"/>
    </row>
    <row r="3" spans="1:2" ht="29" x14ac:dyDescent="0.35">
      <c r="A3" s="50" t="s">
        <v>41</v>
      </c>
      <c r="B3" s="51" t="s">
        <v>42</v>
      </c>
    </row>
    <row r="4" spans="1:2" ht="29" x14ac:dyDescent="0.35">
      <c r="A4" s="50" t="s">
        <v>43</v>
      </c>
      <c r="B4" s="51" t="s">
        <v>44</v>
      </c>
    </row>
    <row r="5" spans="1:2" ht="29" x14ac:dyDescent="0.35">
      <c r="A5" s="50" t="s">
        <v>45</v>
      </c>
      <c r="B5" s="51" t="s">
        <v>46</v>
      </c>
    </row>
    <row r="6" spans="1:2" x14ac:dyDescent="0.35">
      <c r="A6" s="50" t="s">
        <v>47</v>
      </c>
      <c r="B6" s="51" t="s">
        <v>48</v>
      </c>
    </row>
    <row r="7" spans="1:2" ht="29" x14ac:dyDescent="0.35">
      <c r="A7" s="50" t="s">
        <v>49</v>
      </c>
      <c r="B7" s="51" t="s">
        <v>50</v>
      </c>
    </row>
    <row r="8" spans="1:2" ht="43.5" x14ac:dyDescent="0.35">
      <c r="A8" s="50" t="s">
        <v>51</v>
      </c>
      <c r="B8" s="51" t="s">
        <v>52</v>
      </c>
    </row>
    <row r="9" spans="1:2" ht="29" x14ac:dyDescent="0.35">
      <c r="A9" s="50" t="s">
        <v>53</v>
      </c>
      <c r="B9" s="52" t="s">
        <v>54</v>
      </c>
    </row>
    <row r="10" spans="1:2" ht="43.5" x14ac:dyDescent="0.35">
      <c r="A10" s="50" t="s">
        <v>55</v>
      </c>
      <c r="B10" s="53" t="s">
        <v>56</v>
      </c>
    </row>
    <row r="11" spans="1:2" ht="29" x14ac:dyDescent="0.35">
      <c r="A11" s="50" t="s">
        <v>57</v>
      </c>
      <c r="B11" s="53" t="s">
        <v>58</v>
      </c>
    </row>
    <row r="12" spans="1:2" ht="58" x14ac:dyDescent="0.35">
      <c r="A12" s="50" t="s">
        <v>59</v>
      </c>
      <c r="B12" s="53" t="s">
        <v>60</v>
      </c>
    </row>
    <row r="13" spans="1:2" ht="43.5" x14ac:dyDescent="0.35">
      <c r="A13" s="50" t="s">
        <v>61</v>
      </c>
      <c r="B13" s="53" t="s">
        <v>62</v>
      </c>
    </row>
    <row r="14" spans="1:2" x14ac:dyDescent="0.35">
      <c r="A14" s="50" t="s">
        <v>63</v>
      </c>
      <c r="B14" s="53" t="s">
        <v>64</v>
      </c>
    </row>
    <row r="15" spans="1:2" ht="29" x14ac:dyDescent="0.35">
      <c r="A15" s="50" t="s">
        <v>65</v>
      </c>
      <c r="B15" s="53" t="s">
        <v>66</v>
      </c>
    </row>
    <row r="16" spans="1:2" ht="29" x14ac:dyDescent="0.35">
      <c r="A16" s="50" t="s">
        <v>67</v>
      </c>
      <c r="B16" s="53" t="s">
        <v>68</v>
      </c>
    </row>
    <row r="17" spans="1:2" ht="29" x14ac:dyDescent="0.35">
      <c r="A17" s="50" t="s">
        <v>69</v>
      </c>
      <c r="B17" s="53" t="s">
        <v>70</v>
      </c>
    </row>
    <row r="18" spans="1:2" ht="43.5" x14ac:dyDescent="0.35">
      <c r="A18" s="50" t="s">
        <v>71</v>
      </c>
      <c r="B18" s="53" t="s">
        <v>72</v>
      </c>
    </row>
    <row r="19" spans="1:2" ht="29" x14ac:dyDescent="0.35">
      <c r="A19" s="50" t="s">
        <v>73</v>
      </c>
      <c r="B19" s="53" t="s">
        <v>74</v>
      </c>
    </row>
    <row r="20" spans="1:2" ht="29" x14ac:dyDescent="0.35">
      <c r="A20" s="50" t="s">
        <v>75</v>
      </c>
      <c r="B20" s="53" t="s">
        <v>115</v>
      </c>
    </row>
    <row r="21" spans="1:2" x14ac:dyDescent="0.35">
      <c r="A21" s="54" t="s">
        <v>77</v>
      </c>
      <c r="B21" s="53" t="s">
        <v>76</v>
      </c>
    </row>
    <row r="22" spans="1:2" ht="29" x14ac:dyDescent="0.35">
      <c r="A22" s="54" t="s">
        <v>114</v>
      </c>
      <c r="B22" s="53" t="s">
        <v>78</v>
      </c>
    </row>
    <row r="23" spans="1:2" x14ac:dyDescent="0.35">
      <c r="A23" s="54"/>
      <c r="B23" s="39"/>
    </row>
  </sheetData>
  <sheetProtection algorithmName="SHA-512" hashValue="iu6oXeYZeBmrYkgDxExk/VpYQtV3oWlB4Do+pNr5ZypfpnsnCgsP4sukLam3d39yyp9jKZHq5So5nC94MkPGkQ==" saltValue="gz9S9mtJZHNFrWzjdXPSXQ=="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1. Soak Pit Design</vt:lpstr>
      <vt:lpstr>2. Database</vt:lpstr>
      <vt:lpstr>References</vt:lpstr>
      <vt:lpstr>'1. Soak Pit Design'!_Hlk74404857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Sara.Ubbiali@eawag.ch</dc:creator>
  <dc:description/>
  <cp:lastModifiedBy>Fidelis Folifac</cp:lastModifiedBy>
  <cp:revision>21</cp:revision>
  <dcterms:created xsi:type="dcterms:W3CDTF">2015-06-05T18:19:34Z</dcterms:created>
  <dcterms:modified xsi:type="dcterms:W3CDTF">2024-04-05T05:18:25Z</dcterms:modified>
  <dc:language>pt-BR</dc:language>
</cp:coreProperties>
</file>